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921 - ZŠ Konečná 25, K.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'0921 - ZŠ Konečná 25, K.V...'!$C$91:$K$271</definedName>
    <definedName name="_xlnm.Print_Area" localSheetId="1">'0921 - ZŠ Konečná 25, K.V...'!$C$4:$J$37,'0921 - ZŠ Konečná 25, K.V...'!$C$43:$J$75,'0921 - ZŠ Konečná 25, K.V...'!$C$81:$K$271</definedName>
    <definedName name="_xlnm.Print_Titles" localSheetId="1">'0921 - ZŠ Konečná 25, K.V...'!$91:$91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70"/>
  <c r="BH270"/>
  <c r="BG270"/>
  <c r="BF270"/>
  <c r="T270"/>
  <c r="T269"/>
  <c r="T268"/>
  <c r="R270"/>
  <c r="R269"/>
  <c r="R268"/>
  <c r="P270"/>
  <c r="P269"/>
  <c r="P268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T182"/>
  <c r="R183"/>
  <c r="R182"/>
  <c r="P183"/>
  <c r="P182"/>
  <c r="BI181"/>
  <c r="BH181"/>
  <c r="BG181"/>
  <c r="BF181"/>
  <c r="T181"/>
  <c r="T180"/>
  <c r="R181"/>
  <c r="R180"/>
  <c r="P181"/>
  <c r="P180"/>
  <c r="BI179"/>
  <c r="BH179"/>
  <c r="BG179"/>
  <c r="BF179"/>
  <c r="T179"/>
  <c r="T178"/>
  <c r="R179"/>
  <c r="R178"/>
  <c r="P179"/>
  <c r="P178"/>
  <c r="BI177"/>
  <c r="BH177"/>
  <c r="BG177"/>
  <c r="BF177"/>
  <c r="T177"/>
  <c r="T176"/>
  <c r="R177"/>
  <c r="R176"/>
  <c r="P177"/>
  <c r="P176"/>
  <c r="BI175"/>
  <c r="BH175"/>
  <c r="BG175"/>
  <c r="BF175"/>
  <c r="T175"/>
  <c r="T174"/>
  <c r="R175"/>
  <c r="R174"/>
  <c r="P175"/>
  <c r="P174"/>
  <c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7"/>
  <c r="BH117"/>
  <c r="BG117"/>
  <c r="BF117"/>
  <c r="T117"/>
  <c r="R117"/>
  <c r="P117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1"/>
  <c r="J50"/>
  <c r="F50"/>
  <c r="F48"/>
  <c r="E46"/>
  <c r="J16"/>
  <c r="E16"/>
  <c r="F51"/>
  <c r="J15"/>
  <c r="J10"/>
  <c r="J86"/>
  <c i="1" r="L50"/>
  <c r="AM50"/>
  <c r="AM49"/>
  <c r="L49"/>
  <c r="AM47"/>
  <c r="L47"/>
  <c r="L45"/>
  <c r="L44"/>
  <c i="2" r="J270"/>
  <c r="BK248"/>
  <c r="J234"/>
  <c r="J225"/>
  <c r="BK213"/>
  <c r="BK205"/>
  <c r="BK196"/>
  <c r="BK190"/>
  <c r="BK181"/>
  <c r="BK168"/>
  <c r="BK159"/>
  <c r="J149"/>
  <c r="BK137"/>
  <c r="BK124"/>
  <c r="J117"/>
  <c r="BK95"/>
  <c r="BK255"/>
  <c r="J242"/>
  <c r="BK231"/>
  <c r="BK220"/>
  <c r="BK212"/>
  <c r="J203"/>
  <c r="BK193"/>
  <c r="J186"/>
  <c r="BK179"/>
  <c r="J171"/>
  <c r="J159"/>
  <c r="BK149"/>
  <c r="J137"/>
  <c r="J124"/>
  <c r="J107"/>
  <c r="J95"/>
  <c r="BK265"/>
  <c r="J255"/>
  <c r="BK237"/>
  <c r="J227"/>
  <c r="BK216"/>
  <c r="BK206"/>
  <c r="BK203"/>
  <c r="J188"/>
  <c r="J183"/>
  <c r="BK171"/>
  <c r="J161"/>
  <c r="J151"/>
  <c r="J146"/>
  <c r="BK135"/>
  <c r="BK110"/>
  <c r="J98"/>
  <c r="J260"/>
  <c r="J253"/>
  <c r="BK240"/>
  <c r="BK234"/>
  <c r="J217"/>
  <c r="J209"/>
  <c r="J200"/>
  <c r="J190"/>
  <c r="J185"/>
  <c r="J179"/>
  <c r="J175"/>
  <c r="BK161"/>
  <c r="BK151"/>
  <c r="BK140"/>
  <c r="J127"/>
  <c r="J110"/>
  <c r="J104"/>
  <c r="BK260"/>
  <c r="BK242"/>
  <c r="J240"/>
  <c r="BK228"/>
  <c r="BK217"/>
  <c r="BK209"/>
  <c r="BK200"/>
  <c r="BK187"/>
  <c r="BK185"/>
  <c r="BK175"/>
  <c r="J163"/>
  <c r="BK157"/>
  <c r="J143"/>
  <c r="BK133"/>
  <c r="BK107"/>
  <c r="BK100"/>
  <c r="J265"/>
  <c r="J248"/>
  <c r="J237"/>
  <c r="BK227"/>
  <c r="J216"/>
  <c r="J206"/>
  <c r="J198"/>
  <c r="BK188"/>
  <c r="BK183"/>
  <c r="BK177"/>
  <c r="BK163"/>
  <c r="J157"/>
  <c r="BK143"/>
  <c r="J133"/>
  <c r="BK117"/>
  <c r="J100"/>
  <c i="1" r="AS54"/>
  <c i="2" r="BK253"/>
  <c r="J244"/>
  <c r="J231"/>
  <c r="J220"/>
  <c r="J212"/>
  <c r="BK198"/>
  <c r="J193"/>
  <c r="BK186"/>
  <c r="J177"/>
  <c r="J165"/>
  <c r="BK158"/>
  <c r="J140"/>
  <c r="BK127"/>
  <c r="J119"/>
  <c r="BK104"/>
  <c r="BK270"/>
  <c r="BK244"/>
  <c r="J228"/>
  <c r="BK225"/>
  <c r="J213"/>
  <c r="J205"/>
  <c r="J196"/>
  <c r="J187"/>
  <c r="J181"/>
  <c r="J168"/>
  <c r="BK165"/>
  <c r="J158"/>
  <c r="BK146"/>
  <c r="J135"/>
  <c r="BK119"/>
  <c r="BK98"/>
  <c l="1" r="R94"/>
  <c r="T94"/>
  <c r="P103"/>
  <c r="T103"/>
  <c r="P132"/>
  <c r="T132"/>
  <c r="P160"/>
  <c r="T160"/>
  <c r="P184"/>
  <c r="BK192"/>
  <c r="J192"/>
  <c r="J69"/>
  <c r="R192"/>
  <c r="BK219"/>
  <c r="J219"/>
  <c r="J70"/>
  <c r="R219"/>
  <c r="BK236"/>
  <c r="J236"/>
  <c r="J71"/>
  <c r="R236"/>
  <c r="BK247"/>
  <c r="J247"/>
  <c r="J72"/>
  <c r="T247"/>
  <c r="BK94"/>
  <c r="J94"/>
  <c r="J57"/>
  <c r="P94"/>
  <c r="P93"/>
  <c r="BK103"/>
  <c r="J103"/>
  <c r="J58"/>
  <c r="R103"/>
  <c r="BK132"/>
  <c r="J132"/>
  <c r="J59"/>
  <c r="R132"/>
  <c r="BK160"/>
  <c r="J160"/>
  <c r="J60"/>
  <c r="R160"/>
  <c r="BK184"/>
  <c r="J184"/>
  <c r="J68"/>
  <c r="R184"/>
  <c r="T184"/>
  <c r="P192"/>
  <c r="T192"/>
  <c r="P219"/>
  <c r="T219"/>
  <c r="P236"/>
  <c r="T236"/>
  <c r="P247"/>
  <c r="R247"/>
  <c r="BK174"/>
  <c r="BK176"/>
  <c r="J176"/>
  <c r="J64"/>
  <c r="BK180"/>
  <c r="J180"/>
  <c r="J66"/>
  <c r="BK170"/>
  <c r="J170"/>
  <c r="J61"/>
  <c r="BK178"/>
  <c r="J178"/>
  <c r="J65"/>
  <c r="BK182"/>
  <c r="J182"/>
  <c r="J67"/>
  <c r="BK269"/>
  <c r="J269"/>
  <c r="J74"/>
  <c r="F89"/>
  <c r="BE95"/>
  <c r="BE100"/>
  <c r="BE104"/>
  <c r="BE110"/>
  <c r="BE117"/>
  <c r="BE124"/>
  <c r="BE140"/>
  <c r="BE143"/>
  <c r="BE149"/>
  <c r="BE151"/>
  <c r="BE157"/>
  <c r="BE161"/>
  <c r="BE165"/>
  <c r="BE175"/>
  <c r="BE177"/>
  <c r="BE183"/>
  <c r="BE186"/>
  <c r="BE187"/>
  <c r="BE188"/>
  <c r="BE193"/>
  <c r="BE203"/>
  <c r="BE209"/>
  <c r="BE212"/>
  <c r="BE225"/>
  <c r="BE231"/>
  <c r="BE234"/>
  <c r="BE237"/>
  <c r="BE242"/>
  <c r="BE255"/>
  <c r="BE260"/>
  <c r="J48"/>
  <c r="BE98"/>
  <c r="BE107"/>
  <c r="BE119"/>
  <c r="BE127"/>
  <c r="BE133"/>
  <c r="BE135"/>
  <c r="BE137"/>
  <c r="BE146"/>
  <c r="BE158"/>
  <c r="BE159"/>
  <c r="BE163"/>
  <c r="BE168"/>
  <c r="BE171"/>
  <c r="BE179"/>
  <c r="BE181"/>
  <c r="BE185"/>
  <c r="BE190"/>
  <c r="BE196"/>
  <c r="BE198"/>
  <c r="BE200"/>
  <c r="BE205"/>
  <c r="BE206"/>
  <c r="BE213"/>
  <c r="BE216"/>
  <c r="BE217"/>
  <c r="BE220"/>
  <c r="BE227"/>
  <c r="BE228"/>
  <c r="BE240"/>
  <c r="BE244"/>
  <c r="BE248"/>
  <c r="BE253"/>
  <c r="BE265"/>
  <c r="BE270"/>
  <c r="F34"/>
  <c i="1" r="BC55"/>
  <c r="BC54"/>
  <c r="W32"/>
  <c i="2" r="F32"/>
  <c i="1" r="BA55"/>
  <c r="BA54"/>
  <c r="W30"/>
  <c i="2" r="F35"/>
  <c i="1" r="BD55"/>
  <c r="BD54"/>
  <c r="W33"/>
  <c i="2" r="J32"/>
  <c i="1" r="AW55"/>
  <c i="2" r="F33"/>
  <c i="1" r="BB55"/>
  <c r="BB54"/>
  <c r="AX54"/>
  <c i="2" l="1" r="R173"/>
  <c r="P173"/>
  <c r="T173"/>
  <c r="P92"/>
  <c i="1" r="AU55"/>
  <c i="2" r="BK173"/>
  <c r="J173"/>
  <c r="J62"/>
  <c r="T93"/>
  <c r="T92"/>
  <c r="R93"/>
  <c r="R92"/>
  <c r="BK93"/>
  <c r="J93"/>
  <c r="J56"/>
  <c r="J174"/>
  <c r="J63"/>
  <c r="BK268"/>
  <c r="J268"/>
  <c r="J73"/>
  <c r="J31"/>
  <c i="1" r="AV55"/>
  <c r="AT55"/>
  <c r="AU54"/>
  <c r="AW54"/>
  <c r="AK30"/>
  <c r="AY54"/>
  <c r="W31"/>
  <c i="2" r="F31"/>
  <c i="1" r="AZ55"/>
  <c r="AZ54"/>
  <c r="AV54"/>
  <c r="AK29"/>
  <c i="2" l="1" r="BK92"/>
  <c r="J92"/>
  <c r="J55"/>
  <c i="1" r="W29"/>
  <c r="AT54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<sst xmlns="http://schemas.openxmlformats.org/spreadsheetml/2006/main">
  <si>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</si>
  <si>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</si>
  <si>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</si>
  <si>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</si>
  <si>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</si>
  <si>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{5e2c9224-2f30-47d7-8e31-45878b2cb9d5}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</si>
  <si>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</si>
  <si>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</si>
  <si>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</si>
  <si>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</si>
  <si>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</si>
  <si>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</si>
  <si>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</si>
  <si>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</si>
  <si>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</si>
  <si>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</si>
  <si>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</si>
  <si>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Konečná 25, K.Vary-Rybáře -Stavební úpravy učebny chemie a laboratoře ve 4.np</t>
  </si>
  <si>
    <t>KSO:</t>
  </si>
  <si>
    <t/>
  </si>
  <si>
    <t>CC-CZ:</t>
  </si>
  <si>
    <t>Místo:</t>
  </si>
  <si>
    <t xml:space="preserve"> </t>
  </si>
  <si>
    <t>Datum:</t>
  </si>
  <si>
    <t>23. 9. 2021</t>
  </si>
  <si>
    <t>Zadavatel:</t>
  </si>
  <si>
    <t>IČ:</t>
  </si>
  <si>
    <t>Statutární město K.Vary</t>
  </si>
  <si>
    <t>DIČ:</t>
  </si>
  <si>
    <t>Uchazeč:</t>
  </si>
  <si>
    <t>Vyplň údaj</t>
  </si>
  <si>
    <t>Projektant:</t>
  </si>
  <si>
    <t>Dindáková Anna, Staré Sedlo</t>
  </si>
  <si>
    <t>True</t>
  </si>
  <si>
    <t>Zpracovatel:</t>
  </si>
  <si>
    <t>Šimková Dita, K.Vary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</si>
  <si>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</si>
  <si>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</si>
  <si>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</si>
  <si>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</si>
  <si>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</si>
  <si>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</si>
  <si>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</si>
  <si>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</si>
  <si>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</si>
  <si>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</si>
  <si>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</si>
  <si>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</si>
  <si>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</si>
  <si>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</si>
  <si>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</si>
  <si>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</si>
  <si>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</si>
  <si>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</si>
  <si>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</si>
  <si>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</si>
  <si>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</si>
  <si>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</si>
  <si>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</si>
  <si>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</si>
  <si>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</si>
  <si>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</si>
  <si>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</si>
  <si>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</si>
  <si>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</si>
  <si>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</si>
  <si>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</si>
  <si>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</si>
  <si>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</si>
  <si>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</si>
  <si>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</si>
  <si>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</si>
  <si>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</si>
  <si>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</si>
  <si>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</si>
  <si>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</si>
  <si>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</si>
  <si>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</si>
  <si>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</si>
  <si>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</si>
  <si>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</si>
  <si>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</si>
  <si>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</si>
  <si>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</si>
  <si>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</si>
  <si>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</si>
  <si>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</si>
  <si>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</si>
  <si>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</si>
  <si>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</si>
  <si>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</si>
  <si>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</si>
  <si>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</t>
  </si>
  <si>
    <t xml:space="preserve">    731 - Ústřední vytápění 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</si>
  <si>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</si>
  <si>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</si>
  <si>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</si>
  <si>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</si>
  <si>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</si>
  <si>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</si>
  <si>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</si>
  <si>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</si>
  <si>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</si>
  <si>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</si>
  <si>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</si>
  <si>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</si>
  <si>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</si>
  <si>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</si>
  <si>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</si>
  <si>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</si>
  <si>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</si>
  <si>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</si>
  <si>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</si>
  <si>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</si>
  <si>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</si>
  <si>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</si>
  <si>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</si>
  <si>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</si>
  <si>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</si>
  <si>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</si>
  <si>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</si>
  <si>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</si>
  <si>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</si>
  <si>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310237261</t>
  </si>
  <si>
    <t>Zazdívka otvorů ve zdivu nadzákladovém cihlami pálenými plochy přes 0,09 m2 do 0,25 m2, ve zdi tl. přes 450 do 600 mm</t>
  </si>
  <si>
    <t>kus</t>
  </si>
  <si>
    <t>CS ÚRS 2022 01</t>
  </si>
  <si>
    <t>4</t>
  </si>
  <si>
    <t>1161044902</t>
  </si>
  <si>
    <t>Online PSC</t>
  </si>
  <si>
    <t>https://podminky.urs.cz/item/CS_URS_2022_01/310237261</t>
  </si>
  <si>
    <t>VV</t>
  </si>
  <si>
    <t>3 "v místech pův.podokenních jednotek</t>
  </si>
  <si>
    <t>340235211</t>
  </si>
  <si>
    <t>Zazdívka otvorů v příčkách nebo stěnách cihlami plnými pálenými plochy do 0,0225 m2, tloušťky do 100 mm</t>
  </si>
  <si>
    <t>-1545577308</t>
  </si>
  <si>
    <t>https://podminky.urs.cz/item/CS_URS_2022_01/340235211</t>
  </si>
  <si>
    <t>340271025</t>
  </si>
  <si>
    <t>Zazdívka otvorů v příčkách nebo stěnách pórobetonovými tvárnicemi plochy přes 1 m2 do 4 m2, objemová hmotnost 500 kg/m3, tloušťka příčky 100 mm</t>
  </si>
  <si>
    <t>m2</t>
  </si>
  <si>
    <t>-460105496</t>
  </si>
  <si>
    <t>https://podminky.urs.cz/item/CS_URS_2022_01/340271025</t>
  </si>
  <si>
    <t>0,8*2+0,9*2</t>
  </si>
  <si>
    <t>6</t>
  </si>
  <si>
    <t>Úpravy povrchů, podlahy a osazování výplní</t>
  </si>
  <si>
    <t>612142001</t>
  </si>
  <si>
    <t>Potažení vnitřních ploch pletivem v ploše nebo pruzích, na plném podkladu sklovláknitým vtlačením do tmelu stěn</t>
  </si>
  <si>
    <t>581919478</t>
  </si>
  <si>
    <t>https://podminky.urs.cz/item/CS_URS_2022_01/612142001</t>
  </si>
  <si>
    <t>287,195*0,15</t>
  </si>
  <si>
    <t>5</t>
  </si>
  <si>
    <t>612325122</t>
  </si>
  <si>
    <t>Vápenocementová omítka rýh štuková ve stěnách, šířky rýhy přes 150 do 300 mm</t>
  </si>
  <si>
    <t>-455486606</t>
  </si>
  <si>
    <t>https://podminky.urs.cz/item/CS_URS_2022_01/612325122</t>
  </si>
  <si>
    <t>2*2*0,2</t>
  </si>
  <si>
    <t>612325421</t>
  </si>
  <si>
    <t>Oprava vápenocementové omítky vnitřních ploch štukové dvouvrstvé, tloušťky do 20 mm a tloušťky štuku do 3 mm stěn, v rozsahu opravované plochy do 10%</t>
  </si>
  <si>
    <t>2110578551</t>
  </si>
  <si>
    <t>https://podminky.urs.cz/item/CS_URS_2022_01/612325421</t>
  </si>
  <si>
    <t>(20,3+40,24+39,76)*3,25</t>
  </si>
  <si>
    <t>-0,9*2*3</t>
  </si>
  <si>
    <t>-2,45*2,3*8</t>
  </si>
  <si>
    <t>0,45*3,25*8</t>
  </si>
  <si>
    <t>Součet</t>
  </si>
  <si>
    <t>7</t>
  </si>
  <si>
    <t>619991001</t>
  </si>
  <si>
    <t>Zakrytí vnitřních ploch před znečištěním včetně pozdějšího odkrytí podlah fólií přilepenou lepící páskou</t>
  </si>
  <si>
    <t>409430816</t>
  </si>
  <si>
    <t>https://podminky.urs.cz/item/CS_URS_2022_01/619991001</t>
  </si>
  <si>
    <t>8</t>
  </si>
  <si>
    <t>619991011</t>
  </si>
  <si>
    <t>Zakrytí vnitřních ploch před znečištěním včetně pozdějšího odkrytí konstrukcí a prvků obalením fólií a přelepením páskou</t>
  </si>
  <si>
    <t>-1047216132</t>
  </si>
  <si>
    <t>https://podminky.urs.cz/item/CS_URS_2022_01/619991011</t>
  </si>
  <si>
    <t>0,9*2*6 "dveře</t>
  </si>
  <si>
    <t>2,45*2,3*8 "okna</t>
  </si>
  <si>
    <t>9</t>
  </si>
  <si>
    <t>631311115</t>
  </si>
  <si>
    <t>Mazanina z betonu prostého bez zvýšených nároků na prostředí tl. přes 50 do 80 mm tř. C 20/25</t>
  </si>
  <si>
    <t>m3</t>
  </si>
  <si>
    <t>-950954171</t>
  </si>
  <si>
    <t>https://podminky.urs.cz/item/CS_URS_2022_01/631311115</t>
  </si>
  <si>
    <t>15*0,05 "S3</t>
  </si>
  <si>
    <t>10</t>
  </si>
  <si>
    <t>631312141</t>
  </si>
  <si>
    <t>Doplnění dosavadních mazanin prostým betonem s dodáním hmot, bez potěru, plochy jednotlivě rýh v dosavadních mazaninách</t>
  </si>
  <si>
    <t>-598814821</t>
  </si>
  <si>
    <t>https://podminky.urs.cz/item/CS_URS_2022_01/631312141</t>
  </si>
  <si>
    <t>1,9*2*0,2*0,05 "elektrokanál</t>
  </si>
  <si>
    <t>6,25*0,1*0,05 "po bourané příčce</t>
  </si>
  <si>
    <t>Ostatní konstrukce a práce, bourání</t>
  </si>
  <si>
    <t>11</t>
  </si>
  <si>
    <t>949101111</t>
  </si>
  <si>
    <t>Lešení pomocné pracovní pro objekty pozemních staveb pro zatížení do 150 kg/m2, o výšce lešeňové podlahy do 1,9 m</t>
  </si>
  <si>
    <t>-1477260235</t>
  </si>
  <si>
    <t>https://podminky.urs.cz/item/CS_URS_2022_01/949101111</t>
  </si>
  <si>
    <t>12</t>
  </si>
  <si>
    <t>952901111</t>
  </si>
  <si>
    <t>Vyčištění budov nebo objektů před předáním do užívání budov bytové nebo občanské výstavby, světlé výšky podlaží do 4 m</t>
  </si>
  <si>
    <t>-319764225</t>
  </si>
  <si>
    <t>https://podminky.urs.cz/item/CS_URS_2022_01/952901111</t>
  </si>
  <si>
    <t>13</t>
  </si>
  <si>
    <t>962031132</t>
  </si>
  <si>
    <t>Bourání příček z cihel, tvárnic nebo příčkovek z cihel pálených, plných nebo dutých na maltu vápennou nebo vápenocementovou, tl. do 100 mm</t>
  </si>
  <si>
    <t>-594035443</t>
  </si>
  <si>
    <t>https://podminky.urs.cz/item/CS_URS_2022_01/962031132</t>
  </si>
  <si>
    <t>6,25*3,25-0,9*2</t>
  </si>
  <si>
    <t>14</t>
  </si>
  <si>
    <t>968072455</t>
  </si>
  <si>
    <t>Vybourání kovových rámů oken s křídly, dveřních zárubní, vrat, stěn, ostění nebo obkladů dveřních zárubní, plochy do 2 m2</t>
  </si>
  <si>
    <t>-247188982</t>
  </si>
  <si>
    <t>https://podminky.urs.cz/item/CS_URS_2022_01/968072455</t>
  </si>
  <si>
    <t>0,9*2+0,8*2*2</t>
  </si>
  <si>
    <t>974031135</t>
  </si>
  <si>
    <t>Vysekání rýh ve zdivu cihelném na maltu vápennou nebo vápenocementovou do hl. 50 mm a šířky do 200 mm</t>
  </si>
  <si>
    <t>m</t>
  </si>
  <si>
    <t>1006320604</t>
  </si>
  <si>
    <t>https://podminky.urs.cz/item/CS_URS_2022_01/974031135</t>
  </si>
  <si>
    <t>2*2</t>
  </si>
  <si>
    <t>16</t>
  </si>
  <si>
    <t>974042535</t>
  </si>
  <si>
    <t>Vysekání rýh v betonové nebo jiné monolitické dlažbě s betonovým podkladem do hl. 50 mm a šířky do 200 mm</t>
  </si>
  <si>
    <t>-783645421</t>
  </si>
  <si>
    <t>https://podminky.urs.cz/item/CS_URS_2022_01/974042535</t>
  </si>
  <si>
    <t>1,9*2</t>
  </si>
  <si>
    <t>17</t>
  </si>
  <si>
    <t>978013121</t>
  </si>
  <si>
    <t>Otlučení vápenných nebo vápenocementových omítek vnitřních ploch stěn s vyškrabáním spar, s očištěním zdiva, v rozsahu přes 5 do 10 %</t>
  </si>
  <si>
    <t>1116235062</t>
  </si>
  <si>
    <t>https://podminky.urs.cz/item/CS_URS_2022_01/978013121</t>
  </si>
  <si>
    <t>18</t>
  </si>
  <si>
    <t>978059541</t>
  </si>
  <si>
    <t>Odsekání obkladů stěn včetně otlučení podkladní omítky až na zdivo z obkládaček vnitřních, z jakýchkoliv materiálů, plochy přes 1 m2</t>
  </si>
  <si>
    <t>1720116971</t>
  </si>
  <si>
    <t>https://podminky.urs.cz/item/CS_URS_2022_01/978059541</t>
  </si>
  <si>
    <t>1,5*(1,9+1,6)</t>
  </si>
  <si>
    <t>1,6*2</t>
  </si>
  <si>
    <t>(7,35+7,35+6-0,9)*1,55</t>
  </si>
  <si>
    <t>19</t>
  </si>
  <si>
    <t>98050001R</t>
  </si>
  <si>
    <t>Vyklizení zařízení učebny a uložení v rámci školy</t>
  </si>
  <si>
    <t>hod</t>
  </si>
  <si>
    <t>-486644008</t>
  </si>
  <si>
    <t>20</t>
  </si>
  <si>
    <t>98070001R</t>
  </si>
  <si>
    <t>Demontáž dřevěného stupínku a ramp vč.likvidace (cca 14,8m2)</t>
  </si>
  <si>
    <t>kpl</t>
  </si>
  <si>
    <t>1094430250</t>
  </si>
  <si>
    <t>98075001R</t>
  </si>
  <si>
    <t>Demontáž a likvidace rozvodů plynu</t>
  </si>
  <si>
    <t>35915435</t>
  </si>
  <si>
    <t>997</t>
  </si>
  <si>
    <t>Přesun sutě</t>
  </si>
  <si>
    <t>22</t>
  </si>
  <si>
    <t>997013153</t>
  </si>
  <si>
    <t>Vnitrostaveništní doprava suti a vybouraných hmot vodorovně do 50 m svisle s omezením mechanizace pro budovy a haly výšky přes 9 do 12 m</t>
  </si>
  <si>
    <t>t</t>
  </si>
  <si>
    <t>589919585</t>
  </si>
  <si>
    <t>https://podminky.urs.cz/item/CS_URS_2022_01/997013153</t>
  </si>
  <si>
    <t>23</t>
  </si>
  <si>
    <t>997013501</t>
  </si>
  <si>
    <t>Odvoz suti a vybouraných hmot na skládku nebo meziskládku se složením, na vzdálenost do 1 km</t>
  </si>
  <si>
    <t>-874418693</t>
  </si>
  <si>
    <t>https://podminky.urs.cz/item/CS_URS_2022_01/997013501</t>
  </si>
  <si>
    <t>24</t>
  </si>
  <si>
    <t>997013509</t>
  </si>
  <si>
    <t>Odvoz suti a vybouraných hmot na skládku nebo meziskládku se složením, na vzdálenost Příplatek k ceně za každý další i započatý 1 km přes 1 km</t>
  </si>
  <si>
    <t>-1544522776</t>
  </si>
  <si>
    <t>https://podminky.urs.cz/item/CS_URS_2022_01/997013509</t>
  </si>
  <si>
    <t>6,771*24</t>
  </si>
  <si>
    <t>25</t>
  </si>
  <si>
    <t>997013631</t>
  </si>
  <si>
    <t>Poplatek za uložení stavebního odpadu na skládce (skládkovné) směsného stavebního a demoličního zatříděného do Katalogu odpadů pod kódem 17 09 04</t>
  </si>
  <si>
    <t>997121576</t>
  </si>
  <si>
    <t>https://podminky.urs.cz/item/CS_URS_2022_01/997013631</t>
  </si>
  <si>
    <t>998</t>
  </si>
  <si>
    <t>Přesun hmot</t>
  </si>
  <si>
    <t>26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</si>
  <si>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</si>
  <si>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</si>
  <si>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-1640296918</t>
  </si>
  <si>
    <t>https://podminky.urs.cz/item/CS_URS_2022_01/998011002</t>
  </si>
  <si>
    <t>PSV</t>
  </si>
  <si>
    <t>Práce a dodávky PSV</t>
  </si>
  <si>
    <t>721</t>
  </si>
  <si>
    <t xml:space="preserve">Zdravotechnika </t>
  </si>
  <si>
    <t>27</t>
  </si>
  <si>
    <t>72050001R</t>
  </si>
  <si>
    <t>Zdravotechnika -přenos ze samostatného rozpočtu</t>
  </si>
  <si>
    <t>2067777821</t>
  </si>
  <si>
    <t>731</t>
  </si>
  <si>
    <t xml:space="preserve">Ústřední vytápění </t>
  </si>
  <si>
    <t>28</t>
  </si>
  <si>
    <t>73050001R</t>
  </si>
  <si>
    <t>Vytápění -přenos ze samostatného rozpočtu</t>
  </si>
  <si>
    <t>-426835971</t>
  </si>
  <si>
    <t>741</t>
  </si>
  <si>
    <t>Elektroinstalace - silnoproud</t>
  </si>
  <si>
    <t>29</t>
  </si>
  <si>
    <t>74150001R</t>
  </si>
  <si>
    <t>Silnoproud -přenos ze samostatného rozpočtu</t>
  </si>
  <si>
    <t>55183377</t>
  </si>
  <si>
    <t>742</t>
  </si>
  <si>
    <t>Elektroinstalace - slaboproud</t>
  </si>
  <si>
    <t>30</t>
  </si>
  <si>
    <t>74250001R</t>
  </si>
  <si>
    <t>Slaboproud -přenos ze samostatného rozpočtu</t>
  </si>
  <si>
    <t>1818377957</t>
  </si>
  <si>
    <t>751</t>
  </si>
  <si>
    <t>Vzduchotechnika</t>
  </si>
  <si>
    <t>31</t>
  </si>
  <si>
    <t>75150001R</t>
  </si>
  <si>
    <t>Vzduchotechnika -připojení nové chemické digestoře na stáv. vzt pomocí flexi hadice pr.150mm dl.1m</t>
  </si>
  <si>
    <t>1080313791</t>
  </si>
  <si>
    <t>766</t>
  </si>
  <si>
    <t>Konstrukce truhlářské</t>
  </si>
  <si>
    <t>32</t>
  </si>
  <si>
    <t>76625001R</t>
  </si>
  <si>
    <t xml:space="preserve">Dod+mtz uzávěra boční stěny chemické digestoře -rozměr 800x2800mm, lamino 18mm vč.nosné dřev.kce a lišt </t>
  </si>
  <si>
    <t>-570258454</t>
  </si>
  <si>
    <t>33</t>
  </si>
  <si>
    <t>76666074R</t>
  </si>
  <si>
    <t>Montáž dveřních doplňků -madlo dveří</t>
  </si>
  <si>
    <t>-1512395238</t>
  </si>
  <si>
    <t>34</t>
  </si>
  <si>
    <t>M</t>
  </si>
  <si>
    <t>5514705R</t>
  </si>
  <si>
    <t>madlo invalidní rovné na dveře dl. 800mm</t>
  </si>
  <si>
    <t>781829447</t>
  </si>
  <si>
    <t>35</t>
  </si>
  <si>
    <t>766691914</t>
  </si>
  <si>
    <t>Ostatní práce vyvěšení nebo zavěšení křídel s případným uložením a opětovným zavěšením po provedení stavebních změn dřevěných dveřních, plochy do 2 m2</t>
  </si>
  <si>
    <t>1940671201</t>
  </si>
  <si>
    <t>https://podminky.urs.cz/item/CS_URS_2022_01/766691914</t>
  </si>
  <si>
    <t>36</t>
  </si>
  <si>
    <t>998766202</t>
  </si>
  <si>
    <t>Přesun hmot pro konstrukce truhlářské stanovený procentní sazbou (%) z ceny vodorovná dopravní vzdálenost do 50 m v objektech výšky přes 6 do 12 m</t>
  </si>
  <si>
    <t>%</t>
  </si>
  <si>
    <t>-1064124171</t>
  </si>
  <si>
    <t>https://podminky.urs.cz/item/CS_URS_2022_01/998766202</t>
  </si>
  <si>
    <t>776</t>
  </si>
  <si>
    <t>Podlahy povlakové</t>
  </si>
  <si>
    <t>37</t>
  </si>
  <si>
    <t>776121321</t>
  </si>
  <si>
    <t>Příprava podkladu penetrace neředěná podlah</t>
  </si>
  <si>
    <t>-1320882052</t>
  </si>
  <si>
    <t>https://podminky.urs.cz/item/CS_URS_2022_01/776121321</t>
  </si>
  <si>
    <t>169,92-42,97 "S1,S3</t>
  </si>
  <si>
    <t>38</t>
  </si>
  <si>
    <t>77612132R</t>
  </si>
  <si>
    <t xml:space="preserve">Příprava podkladu podlah -spojovací adhézní můstek </t>
  </si>
  <si>
    <t>-1576918706</t>
  </si>
  <si>
    <t>42,97 "S2</t>
  </si>
  <si>
    <t>39</t>
  </si>
  <si>
    <t>776141121</t>
  </si>
  <si>
    <t>Příprava podkladu vyrovnání samonivelační stěrkou podlah min.pevnosti 30 MPa, tloušťky do 3 mm</t>
  </si>
  <si>
    <t>-392299442</t>
  </si>
  <si>
    <t>https://podminky.urs.cz/item/CS_URS_2022_01/776141121</t>
  </si>
  <si>
    <t>40</t>
  </si>
  <si>
    <t>776201811</t>
  </si>
  <si>
    <t>Demontáž povlakových podlahovin lepených ručně bez podložky</t>
  </si>
  <si>
    <t>-439429744</t>
  </si>
  <si>
    <t>https://podminky.urs.cz/item/CS_URS_2022_01/776201811</t>
  </si>
  <si>
    <t>20,35+86,31+19,86</t>
  </si>
  <si>
    <t>41</t>
  </si>
  <si>
    <t>776221111</t>
  </si>
  <si>
    <t>Montáž podlahovin z PVC lepením standardním lepidlem z pásů standardních</t>
  </si>
  <si>
    <t>-1742744202</t>
  </si>
  <si>
    <t>https://podminky.urs.cz/item/CS_URS_2022_01/776221111</t>
  </si>
  <si>
    <t>42</t>
  </si>
  <si>
    <t>28412285</t>
  </si>
  <si>
    <t>krytina podlahová PVC heterogenní tl 2mm</t>
  </si>
  <si>
    <t>-910974433</t>
  </si>
  <si>
    <t>43</t>
  </si>
  <si>
    <t>776410811</t>
  </si>
  <si>
    <t>Demontáž soklíků nebo lišt pryžových nebo plastových</t>
  </si>
  <si>
    <t>469502765</t>
  </si>
  <si>
    <t>https://podminky.urs.cz/item/CS_URS_2022_01/776410811</t>
  </si>
  <si>
    <t>20,3+40,24+20,38-0,9*5-0,8*2</t>
  </si>
  <si>
    <t>44</t>
  </si>
  <si>
    <t>776411111</t>
  </si>
  <si>
    <t>Montáž soklíků lepením obvodových, výšky do 80 mm</t>
  </si>
  <si>
    <t>-1059770861</t>
  </si>
  <si>
    <t>https://podminky.urs.cz/item/CS_URS_2022_01/776411111</t>
  </si>
  <si>
    <t>20,3+40,24+39,76-0,9*3</t>
  </si>
  <si>
    <t>45</t>
  </si>
  <si>
    <t>28411009</t>
  </si>
  <si>
    <t>lišta soklová PVC 18x80mm</t>
  </si>
  <si>
    <t>1942345857</t>
  </si>
  <si>
    <t>46</t>
  </si>
  <si>
    <t>776421312</t>
  </si>
  <si>
    <t>Montáž lišt přechodových šroubovaných</t>
  </si>
  <si>
    <t>100034258</t>
  </si>
  <si>
    <t>https://podminky.urs.cz/item/CS_URS_2022_01/776421312</t>
  </si>
  <si>
    <t>0,9*3</t>
  </si>
  <si>
    <t>47</t>
  </si>
  <si>
    <t>55343120</t>
  </si>
  <si>
    <t>profil přechodový Al vrtaný 30mm stříbro</t>
  </si>
  <si>
    <t>-1079447742</t>
  </si>
  <si>
    <t>48</t>
  </si>
  <si>
    <t>998776202</t>
  </si>
  <si>
    <t>Přesun hmot pro podlahy povlakové stanovený procentní sazbou (%) z ceny vodorovná dopravní vzdálenost do 50 m v objektech výšky přes 6 do 12 m</t>
  </si>
  <si>
    <t>-1748242521</t>
  </si>
  <si>
    <t>https://podminky.urs.cz/item/CS_URS_2022_01/998776202</t>
  </si>
  <si>
    <t>781</t>
  </si>
  <si>
    <t>Dokončovací práce - obklady</t>
  </si>
  <si>
    <t>49</t>
  </si>
  <si>
    <t>781121011</t>
  </si>
  <si>
    <t>Příprava podkladu před provedením obkladu nátěr penetrační na stěnu</t>
  </si>
  <si>
    <t>-1110377398</t>
  </si>
  <si>
    <t>https://podminky.urs.cz/item/CS_URS_2022_01/781121011</t>
  </si>
  <si>
    <t>(1,6+1,5)*1,5</t>
  </si>
  <si>
    <t>2*1,6</t>
  </si>
  <si>
    <t>50</t>
  </si>
  <si>
    <t>781474113</t>
  </si>
  <si>
    <t>Montáž obkladů vnitřních stěn z dlaždic keramických lepených flexibilním lepidlem maloformátových hladkých přes 12 do 19 ks/m2</t>
  </si>
  <si>
    <t>908533017</t>
  </si>
  <si>
    <t>https://podminky.urs.cz/item/CS_URS_2022_01/781474113</t>
  </si>
  <si>
    <t>51</t>
  </si>
  <si>
    <t>59761071</t>
  </si>
  <si>
    <t>obklad keramický hladký přes 12 do 19ks/m2</t>
  </si>
  <si>
    <t>-464017339</t>
  </si>
  <si>
    <t>52</t>
  </si>
  <si>
    <t>781494111</t>
  </si>
  <si>
    <t>Obklad - dokončující práce profily ukončovací lepené flexibilním lepidlem rohové</t>
  </si>
  <si>
    <t>78812604</t>
  </si>
  <si>
    <t>https://podminky.urs.cz/item/CS_URS_2022_01/781494111</t>
  </si>
  <si>
    <t>1,5*2</t>
  </si>
  <si>
    <t>53</t>
  </si>
  <si>
    <t>781494511</t>
  </si>
  <si>
    <t>Obklad - dokončující práce profily ukončovací lepené flexibilním lepidlem ukončovací</t>
  </si>
  <si>
    <t>-1123205811</t>
  </si>
  <si>
    <t>https://podminky.urs.cz/item/CS_URS_2022_01/781494511</t>
  </si>
  <si>
    <t>1,5*5+1,6*3+2</t>
  </si>
  <si>
    <t>54</t>
  </si>
  <si>
    <t>998781202</t>
  </si>
  <si>
    <t>Přesun hmot pro obklady keramické stanovený procentní sazbou (%) z ceny vodorovná dopravní vzdálenost do 50 m v objektech výšky přes 6 do 12 m</t>
  </si>
  <si>
    <t>918362223</t>
  </si>
  <si>
    <t>https://podminky.urs.cz/item/CS_URS_2022_01/998781202</t>
  </si>
  <si>
    <t>783</t>
  </si>
  <si>
    <t>Dokončovací práce - nátěry</t>
  </si>
  <si>
    <t>55</t>
  </si>
  <si>
    <t>783301303</t>
  </si>
  <si>
    <t>Příprava podkladu zámečnických konstrukcí před provedením nátěru odrezivění odrezovačem bezoplachovým</t>
  </si>
  <si>
    <t>-1998727509</t>
  </si>
  <si>
    <t>https://podminky.urs.cz/item/CS_URS_2022_01/783301303</t>
  </si>
  <si>
    <t>4,9*0,2*3 "zárubně</t>
  </si>
  <si>
    <t>56</t>
  </si>
  <si>
    <t>783301311</t>
  </si>
  <si>
    <t>Příprava podkladu zámečnických konstrukcí před provedením nátěru odmaštění odmašťovačem vodou ředitelným</t>
  </si>
  <si>
    <t>-1492186340</t>
  </si>
  <si>
    <t>https://podminky.urs.cz/item/CS_URS_2022_01/783301311</t>
  </si>
  <si>
    <t>57</t>
  </si>
  <si>
    <t>783314101</t>
  </si>
  <si>
    <t>Základní nátěr zámečnických konstrukcí jednonásobný syntetický</t>
  </si>
  <si>
    <t>-1246632477</t>
  </si>
  <si>
    <t>https://podminky.urs.cz/item/CS_URS_2022_01/783314101</t>
  </si>
  <si>
    <t>58</t>
  </si>
  <si>
    <t>783317101</t>
  </si>
  <si>
    <t>Krycí nátěr (email) zámečnických konstrukcí jednonásobný syntetický standardní</t>
  </si>
  <si>
    <t>1270008023</t>
  </si>
  <si>
    <t>https://podminky.urs.cz/item/CS_URS_2022_01/783317101</t>
  </si>
  <si>
    <t>2,94*2 "zárubeň</t>
  </si>
  <si>
    <t>784</t>
  </si>
  <si>
    <t>Dokončovací práce - malby a tapety</t>
  </si>
  <si>
    <t>59</t>
  </si>
  <si>
    <t>784121001</t>
  </si>
  <si>
    <t>Oškrabání malby v místnostech výšky do 3,80 m</t>
  </si>
  <si>
    <t>460405723</t>
  </si>
  <si>
    <t>https://podminky.urs.cz/item/CS_URS_2022_01/784121001</t>
  </si>
  <si>
    <t>169,92 "strop</t>
  </si>
  <si>
    <t>287,195 "stěny</t>
  </si>
  <si>
    <t>60</t>
  </si>
  <si>
    <t>784181121</t>
  </si>
  <si>
    <t>Penetrace podkladu jednonásobná hloubková akrylátová bezbarvá v místnostech výšky do 3,80 m</t>
  </si>
  <si>
    <t>-745020983</t>
  </si>
  <si>
    <t>https://podminky.urs.cz/item/CS_URS_2022_01/784181121</t>
  </si>
  <si>
    <t>61</t>
  </si>
  <si>
    <t>784211101</t>
  </si>
  <si>
    <t>Malby z malířských směsí otěruvzdorných za mokra dvojnásobné, bílé za mokra otěruvzdorné výborně v místnostech výšky do 3,80 m</t>
  </si>
  <si>
    <t>-14224462</t>
  </si>
  <si>
    <t>https://podminky.urs.cz/item/CS_URS_2022_01/784211101</t>
  </si>
  <si>
    <t>287,195-135,62 "stěny</t>
  </si>
  <si>
    <t>62</t>
  </si>
  <si>
    <t>78421110R</t>
  </si>
  <si>
    <t>Malby z malířských směsí omyvatelných za mokra dvojnásobné, bílé za mokra omyvatelné výborně v místnostech výšky do 3,80 m</t>
  </si>
  <si>
    <t>158597649</t>
  </si>
  <si>
    <t>(20,3+40,24+39,76)*1,5 "stěny</t>
  </si>
  <si>
    <t>-0,9*1,5*3</t>
  </si>
  <si>
    <t>-2,45*0,55*8</t>
  </si>
  <si>
    <t>63</t>
  </si>
  <si>
    <t>784211163</t>
  </si>
  <si>
    <t>Malby z malířských směsí otěruvzdorných za mokra Příplatek k cenám dvojnásobných maleb za provádění barevné malby tónované na tónovacích automatech, v odstínu středně sytém</t>
  </si>
  <si>
    <t>-2050417991</t>
  </si>
  <si>
    <t>https://podminky.urs.cz/item/CS_URS_2022_01/784211163</t>
  </si>
  <si>
    <t>VRN</t>
  </si>
  <si>
    <t>Vedlejší rozpočtové náklady</t>
  </si>
  <si>
    <t>VRN3</t>
  </si>
  <si>
    <t>Zařízení staveniště</t>
  </si>
  <si>
    <t>64</t>
  </si>
  <si>
    <t>030001000</t>
  </si>
  <si>
    <t>Kč</t>
  </si>
  <si>
    <t>1024</t>
  </si>
  <si>
    <t>157528471</t>
  </si>
  <si>
    <t>https://podminky.urs.cz/item/CS_URS_2022_01/030001000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</si>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</sst>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10237261" TargetMode="External" /><Relationship Id="rId2" Type="http://schemas.openxmlformats.org/officeDocument/2006/relationships/hyperlink" Target="https://podminky.urs.cz/item/CS_URS_2022_01/340235211" TargetMode="External" /><Relationship Id="rId3" Type="http://schemas.openxmlformats.org/officeDocument/2006/relationships/hyperlink" Target="https://podminky.urs.cz/item/CS_URS_2022_01/340271025" TargetMode="External" /><Relationship Id="rId4" Type="http://schemas.openxmlformats.org/officeDocument/2006/relationships/hyperlink" Target="https://podminky.urs.cz/item/CS_URS_2022_01/612142001" TargetMode="External" /><Relationship Id="rId5" Type="http://schemas.openxmlformats.org/officeDocument/2006/relationships/hyperlink" Target="https://podminky.urs.cz/item/CS_URS_2022_01/612325122" TargetMode="External" /><Relationship Id="rId6" Type="http://schemas.openxmlformats.org/officeDocument/2006/relationships/hyperlink" Target="https://podminky.urs.cz/item/CS_URS_2022_01/612325421" TargetMode="External" /><Relationship Id="rId7" Type="http://schemas.openxmlformats.org/officeDocument/2006/relationships/hyperlink" Target="https://podminky.urs.cz/item/CS_URS_2022_01/619991001" TargetMode="External" /><Relationship Id="rId8" Type="http://schemas.openxmlformats.org/officeDocument/2006/relationships/hyperlink" Target="https://podminky.urs.cz/item/CS_URS_2022_01/619991011" TargetMode="External" /><Relationship Id="rId9" Type="http://schemas.openxmlformats.org/officeDocument/2006/relationships/hyperlink" Target="https://podminky.urs.cz/item/CS_URS_2022_01/631311115" TargetMode="External" /><Relationship Id="rId10" Type="http://schemas.openxmlformats.org/officeDocument/2006/relationships/hyperlink" Target="https://podminky.urs.cz/item/CS_URS_2022_01/631312141" TargetMode="External" /><Relationship Id="rId11" Type="http://schemas.openxmlformats.org/officeDocument/2006/relationships/hyperlink" Target="https://podminky.urs.cz/item/CS_URS_2022_01/949101111" TargetMode="External" /><Relationship Id="rId12" Type="http://schemas.openxmlformats.org/officeDocument/2006/relationships/hyperlink" Target="https://podminky.urs.cz/item/CS_URS_2022_01/952901111" TargetMode="External" /><Relationship Id="rId13" Type="http://schemas.openxmlformats.org/officeDocument/2006/relationships/hyperlink" Target="https://podminky.urs.cz/item/CS_URS_2022_01/962031132" TargetMode="External" /><Relationship Id="rId14" Type="http://schemas.openxmlformats.org/officeDocument/2006/relationships/hyperlink" Target="https://podminky.urs.cz/item/CS_URS_2022_01/968072455" TargetMode="External" /><Relationship Id="rId15" Type="http://schemas.openxmlformats.org/officeDocument/2006/relationships/hyperlink" Target="https://podminky.urs.cz/item/CS_URS_2022_01/974031135" TargetMode="External" /><Relationship Id="rId16" Type="http://schemas.openxmlformats.org/officeDocument/2006/relationships/hyperlink" Target="https://podminky.urs.cz/item/CS_URS_2022_01/974042535" TargetMode="External" /><Relationship Id="rId17" Type="http://schemas.openxmlformats.org/officeDocument/2006/relationships/hyperlink" Target="https://podminky.urs.cz/item/CS_URS_2022_01/978013121" TargetMode="External" /><Relationship Id="rId18" Type="http://schemas.openxmlformats.org/officeDocument/2006/relationships/hyperlink" Target="https://podminky.urs.cz/item/CS_URS_2022_01/978059541" TargetMode="External" /><Relationship Id="rId19" Type="http://schemas.openxmlformats.org/officeDocument/2006/relationships/hyperlink" Target="https://podminky.urs.cz/item/CS_URS_2022_01/997013153" TargetMode="External" /><Relationship Id="rId20" Type="http://schemas.openxmlformats.org/officeDocument/2006/relationships/hyperlink" Target="https://podminky.urs.cz/item/CS_URS_2022_01/997013501" TargetMode="External" /><Relationship Id="rId21" Type="http://schemas.openxmlformats.org/officeDocument/2006/relationships/hyperlink" Target="https://podminky.urs.cz/item/CS_URS_2022_01/997013509" TargetMode="External" /><Relationship Id="rId22" Type="http://schemas.openxmlformats.org/officeDocument/2006/relationships/hyperlink" Target="https://podminky.urs.cz/item/CS_URS_2022_01/997013631" TargetMode="External" /><Relationship Id="rId23" Type="http://schemas.openxmlformats.org/officeDocument/2006/relationships/hyperlink" Target="https://podminky.urs.cz/item/CS_URS_2022_01/998011002" TargetMode="External" /><Relationship Id="rId24" Type="http://schemas.openxmlformats.org/officeDocument/2006/relationships/hyperlink" Target="https://podminky.urs.cz/item/CS_URS_2022_01/766691914" TargetMode="External" /><Relationship Id="rId25" Type="http://schemas.openxmlformats.org/officeDocument/2006/relationships/hyperlink" Target="https://podminky.urs.cz/item/CS_URS_2022_01/998766202" TargetMode="External" /><Relationship Id="rId26" Type="http://schemas.openxmlformats.org/officeDocument/2006/relationships/hyperlink" Target="https://podminky.urs.cz/item/CS_URS_2022_01/776121321" TargetMode="External" /><Relationship Id="rId27" Type="http://schemas.openxmlformats.org/officeDocument/2006/relationships/hyperlink" Target="https://podminky.urs.cz/item/CS_URS_2022_01/776141121" TargetMode="External" /><Relationship Id="rId28" Type="http://schemas.openxmlformats.org/officeDocument/2006/relationships/hyperlink" Target="https://podminky.urs.cz/item/CS_URS_2022_01/776201811" TargetMode="External" /><Relationship Id="rId29" Type="http://schemas.openxmlformats.org/officeDocument/2006/relationships/hyperlink" Target="https://podminky.urs.cz/item/CS_URS_2022_01/776221111" TargetMode="External" /><Relationship Id="rId30" Type="http://schemas.openxmlformats.org/officeDocument/2006/relationships/hyperlink" Target="https://podminky.urs.cz/item/CS_URS_2022_01/776410811" TargetMode="External" /><Relationship Id="rId31" Type="http://schemas.openxmlformats.org/officeDocument/2006/relationships/hyperlink" Target="https://podminky.urs.cz/item/CS_URS_2022_01/776411111" TargetMode="External" /><Relationship Id="rId32" Type="http://schemas.openxmlformats.org/officeDocument/2006/relationships/hyperlink" Target="https://podminky.urs.cz/item/CS_URS_2022_01/776421312" TargetMode="External" /><Relationship Id="rId33" Type="http://schemas.openxmlformats.org/officeDocument/2006/relationships/hyperlink" Target="https://podminky.urs.cz/item/CS_URS_2022_01/998776202" TargetMode="External" /><Relationship Id="rId34" Type="http://schemas.openxmlformats.org/officeDocument/2006/relationships/hyperlink" Target="https://podminky.urs.cz/item/CS_URS_2022_01/781121011" TargetMode="External" /><Relationship Id="rId35" Type="http://schemas.openxmlformats.org/officeDocument/2006/relationships/hyperlink" Target="https://podminky.urs.cz/item/CS_URS_2022_01/781474113" TargetMode="External" /><Relationship Id="rId36" Type="http://schemas.openxmlformats.org/officeDocument/2006/relationships/hyperlink" Target="https://podminky.urs.cz/item/CS_URS_2022_01/781494111" TargetMode="External" /><Relationship Id="rId37" Type="http://schemas.openxmlformats.org/officeDocument/2006/relationships/hyperlink" Target="https://podminky.urs.cz/item/CS_URS_2022_01/781494511" TargetMode="External" /><Relationship Id="rId38" Type="http://schemas.openxmlformats.org/officeDocument/2006/relationships/hyperlink" Target="https://podminky.urs.cz/item/CS_URS_2022_01/998781202" TargetMode="External" /><Relationship Id="rId39" Type="http://schemas.openxmlformats.org/officeDocument/2006/relationships/hyperlink" Target="https://podminky.urs.cz/item/CS_URS_2022_01/783301303" TargetMode="External" /><Relationship Id="rId40" Type="http://schemas.openxmlformats.org/officeDocument/2006/relationships/hyperlink" Target="https://podminky.urs.cz/item/CS_URS_2022_01/783301311" TargetMode="External" /><Relationship Id="rId41" Type="http://schemas.openxmlformats.org/officeDocument/2006/relationships/hyperlink" Target="https://podminky.urs.cz/item/CS_URS_2022_01/783314101" TargetMode="External" /><Relationship Id="rId42" Type="http://schemas.openxmlformats.org/officeDocument/2006/relationships/hyperlink" Target="https://podminky.urs.cz/item/CS_URS_2022_01/783317101" TargetMode="External" /><Relationship Id="rId43" Type="http://schemas.openxmlformats.org/officeDocument/2006/relationships/hyperlink" Target="https://podminky.urs.cz/item/CS_URS_2022_01/784121001" TargetMode="External" /><Relationship Id="rId44" Type="http://schemas.openxmlformats.org/officeDocument/2006/relationships/hyperlink" Target="https://podminky.urs.cz/item/CS_URS_2022_01/784181121" TargetMode="External" /><Relationship Id="rId45" Type="http://schemas.openxmlformats.org/officeDocument/2006/relationships/hyperlink" Target="https://podminky.urs.cz/item/CS_URS_2022_01/784211101" TargetMode="External" /><Relationship Id="rId46" Type="http://schemas.openxmlformats.org/officeDocument/2006/relationships/hyperlink" Target="https://podminky.urs.cz/item/CS_URS_2022_01/784211163" TargetMode="External" /><Relationship Id="rId47" Type="http://schemas.openxmlformats.org/officeDocument/2006/relationships/hyperlink" Target="https://podminky.urs.cz/item/CS_URS_2022_01/030001000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8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0921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ZŠ Konečná 25, K.Vary-Rybáře -Stavební úpravy učebny chemie a laboratoře ve 4.np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23. 9. 2021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6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K.Vary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Dindáková Anna, Staré Sedlo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6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Šimková Dita, K.Vary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71</v>
      </c>
      <c r="BT54" s="109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37.2" customHeight="1">
      <c r="A55" s="110" t="s">
        <v>75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'0921 - ZŠ Konečná 25, K.V...'!J28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'0921 - ZŠ Konečná 25, K.V...'!P92</f>
        <v>0</v>
      </c>
      <c r="AV55" s="119">
        <f>'0921 - ZŠ Konečná 25, K.V...'!J31</f>
        <v>0</v>
      </c>
      <c r="AW55" s="119">
        <f>'0921 - ZŠ Konečná 25, K.V...'!J32</f>
        <v>0</v>
      </c>
      <c r="AX55" s="119">
        <f>'0921 - ZŠ Konečná 25, K.V...'!J33</f>
        <v>0</v>
      </c>
      <c r="AY55" s="119">
        <f>'0921 - ZŠ Konečná 25, K.V...'!J34</f>
        <v>0</v>
      </c>
      <c r="AZ55" s="119">
        <f>'0921 - ZŠ Konečná 25, K.V...'!F31</f>
        <v>0</v>
      </c>
      <c r="BA55" s="119">
        <f>'0921 - ZŠ Konečná 25, K.V...'!F32</f>
        <v>0</v>
      </c>
      <c r="BB55" s="119">
        <f>'0921 - ZŠ Konečná 25, K.V...'!F33</f>
        <v>0</v>
      </c>
      <c r="BC55" s="119">
        <f>'0921 - ZŠ Konečná 25, K.V...'!F34</f>
        <v>0</v>
      </c>
      <c r="BD55" s="121">
        <f>'0921 - ZŠ Konečná 25, K.V...'!F35</f>
        <v>0</v>
      </c>
      <c r="BE55" s="7"/>
      <c r="BT55" s="122" t="s">
        <v>77</v>
      </c>
      <c r="BU55" s="122" t="s">
        <v>78</v>
      </c>
      <c r="BV55" s="122" t="s">
        <v>73</v>
      </c>
      <c r="BW55" s="122" t="s">
        <v>5</v>
      </c>
      <c r="BX55" s="122" t="s">
        <v>74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hqsWFST7FNG+0Z132XI6bT+gKOwWp3csmgPjMG0OZxJ8vVcDXKxf1dAcanGisSCr0YMvCZIHLlkkS6weqvJ3ig==" hashValue="ik9xUS8pbrMNsgAx+HPbh13Oy7gzlm0XOXvie8dva2rXhcvpxTCZ/eXxD7cBqKJaHXkfYgK4FS9Qo5bSeR+OP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921 - ZŠ Konečná 25, K.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79</v>
      </c>
    </row>
    <row r="4" s="1" customFormat="1" ht="24.96" customHeight="1">
      <c r="B4" s="20"/>
      <c r="D4" s="125" t="s">
        <v>80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5.6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23. 9. 2021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19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27</v>
      </c>
      <c r="F13" s="38"/>
      <c r="G13" s="38"/>
      <c r="H13" s="38"/>
      <c r="I13" s="127" t="s">
        <v>28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29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28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31</v>
      </c>
      <c r="E18" s="38"/>
      <c r="F18" s="38"/>
      <c r="G18" s="38"/>
      <c r="H18" s="38"/>
      <c r="I18" s="127" t="s">
        <v>26</v>
      </c>
      <c r="J18" s="130" t="s">
        <v>19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32</v>
      </c>
      <c r="F19" s="38"/>
      <c r="G19" s="38"/>
      <c r="H19" s="38"/>
      <c r="I19" s="127" t="s">
        <v>28</v>
      </c>
      <c r="J19" s="130" t="s">
        <v>19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34</v>
      </c>
      <c r="E21" s="38"/>
      <c r="F21" s="38"/>
      <c r="G21" s="38"/>
      <c r="H21" s="38"/>
      <c r="I21" s="127" t="s">
        <v>26</v>
      </c>
      <c r="J21" s="130" t="s">
        <v>19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35</v>
      </c>
      <c r="F22" s="38"/>
      <c r="G22" s="38"/>
      <c r="H22" s="38"/>
      <c r="I22" s="127" t="s">
        <v>28</v>
      </c>
      <c r="J22" s="130" t="s">
        <v>19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36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8" customHeight="1">
      <c r="A25" s="132"/>
      <c r="B25" s="133"/>
      <c r="C25" s="132"/>
      <c r="D25" s="132"/>
      <c r="E25" s="134" t="s">
        <v>37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38</v>
      </c>
      <c r="E28" s="38"/>
      <c r="F28" s="38"/>
      <c r="G28" s="38"/>
      <c r="H28" s="38"/>
      <c r="I28" s="38"/>
      <c r="J28" s="138">
        <f>ROUND(J92,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40</v>
      </c>
      <c r="G30" s="38"/>
      <c r="H30" s="38"/>
      <c r="I30" s="139" t="s">
        <v>39</v>
      </c>
      <c r="J30" s="139" t="s">
        <v>41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42</v>
      </c>
      <c r="E31" s="127" t="s">
        <v>43</v>
      </c>
      <c r="F31" s="141">
        <f>ROUND((SUM(BE92:BE271)),  2)</f>
        <v>0</v>
      </c>
      <c r="G31" s="38"/>
      <c r="H31" s="38"/>
      <c r="I31" s="142">
        <v>0.20999999999999999</v>
      </c>
      <c r="J31" s="141">
        <f>ROUND(((SUM(BE92:BE271))*I31),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44</v>
      </c>
      <c r="F32" s="141">
        <f>ROUND((SUM(BF92:BF271)),  2)</f>
        <v>0</v>
      </c>
      <c r="G32" s="38"/>
      <c r="H32" s="38"/>
      <c r="I32" s="142">
        <v>0.14999999999999999</v>
      </c>
      <c r="J32" s="141">
        <f>ROUND(((SUM(BF92:BF271))*I32),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45</v>
      </c>
      <c r="F33" s="141">
        <f>ROUND((SUM(BG92:BG271)),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46</v>
      </c>
      <c r="F34" s="141">
        <f>ROUND((SUM(BH92:BH271)),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47</v>
      </c>
      <c r="F35" s="141">
        <f>ROUND((SUM(BI92:BI271)),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48</v>
      </c>
      <c r="E37" s="145"/>
      <c r="F37" s="145"/>
      <c r="G37" s="146" t="s">
        <v>49</v>
      </c>
      <c r="H37" s="147" t="s">
        <v>50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81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5.6" customHeight="1">
      <c r="A46" s="38"/>
      <c r="B46" s="39"/>
      <c r="C46" s="40"/>
      <c r="D46" s="40"/>
      <c r="E46" s="69" t="str">
        <f>E7</f>
        <v>ZŠ Konečná 25, K.Vary-Rybáře -Stavební úpravy učebny chemie a laboratoře ve 4.np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 xml:space="preserve"> </v>
      </c>
      <c r="G48" s="40"/>
      <c r="H48" s="40"/>
      <c r="I48" s="32" t="s">
        <v>23</v>
      </c>
      <c r="J48" s="72" t="str">
        <f>IF(J10="","",J10)</f>
        <v>23. 9. 2021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4" customHeight="1">
      <c r="A50" s="38"/>
      <c r="B50" s="39"/>
      <c r="C50" s="32" t="s">
        <v>25</v>
      </c>
      <c r="D50" s="40"/>
      <c r="E50" s="40"/>
      <c r="F50" s="27" t="str">
        <f>E13</f>
        <v>Statutární město K.Vary</v>
      </c>
      <c r="G50" s="40"/>
      <c r="H50" s="40"/>
      <c r="I50" s="32" t="s">
        <v>31</v>
      </c>
      <c r="J50" s="36" t="str">
        <f>E19</f>
        <v>Dindáková Anna, Staré Sedlo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6" customHeight="1">
      <c r="A51" s="38"/>
      <c r="B51" s="39"/>
      <c r="C51" s="32" t="s">
        <v>29</v>
      </c>
      <c r="D51" s="40"/>
      <c r="E51" s="40"/>
      <c r="F51" s="27" t="str">
        <f>IF(E16="","",E16)</f>
        <v>Vyplň údaj</v>
      </c>
      <c r="G51" s="40"/>
      <c r="H51" s="40"/>
      <c r="I51" s="32" t="s">
        <v>34</v>
      </c>
      <c r="J51" s="36" t="str">
        <f>E22</f>
        <v>Šimková Dita, K.Vary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82</v>
      </c>
      <c r="D53" s="155"/>
      <c r="E53" s="155"/>
      <c r="F53" s="155"/>
      <c r="G53" s="155"/>
      <c r="H53" s="155"/>
      <c r="I53" s="155"/>
      <c r="J53" s="156" t="s">
        <v>83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70</v>
      </c>
      <c r="D55" s="40"/>
      <c r="E55" s="40"/>
      <c r="F55" s="40"/>
      <c r="G55" s="40"/>
      <c r="H55" s="40"/>
      <c r="I55" s="40"/>
      <c r="J55" s="102">
        <f>J92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84</v>
      </c>
    </row>
    <row r="56" s="9" customFormat="1" ht="24.96" customHeight="1">
      <c r="A56" s="9"/>
      <c r="B56" s="158"/>
      <c r="C56" s="159"/>
      <c r="D56" s="160" t="s">
        <v>85</v>
      </c>
      <c r="E56" s="161"/>
      <c r="F56" s="161"/>
      <c r="G56" s="161"/>
      <c r="H56" s="161"/>
      <c r="I56" s="161"/>
      <c r="J56" s="162">
        <f>J93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86</v>
      </c>
      <c r="E57" s="167"/>
      <c r="F57" s="167"/>
      <c r="G57" s="167"/>
      <c r="H57" s="167"/>
      <c r="I57" s="167"/>
      <c r="J57" s="168">
        <f>J94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87</v>
      </c>
      <c r="E58" s="167"/>
      <c r="F58" s="167"/>
      <c r="G58" s="167"/>
      <c r="H58" s="167"/>
      <c r="I58" s="167"/>
      <c r="J58" s="168">
        <f>J103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88</v>
      </c>
      <c r="E59" s="167"/>
      <c r="F59" s="167"/>
      <c r="G59" s="167"/>
      <c r="H59" s="167"/>
      <c r="I59" s="167"/>
      <c r="J59" s="168">
        <f>J132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89</v>
      </c>
      <c r="E60" s="167"/>
      <c r="F60" s="167"/>
      <c r="G60" s="167"/>
      <c r="H60" s="167"/>
      <c r="I60" s="167"/>
      <c r="J60" s="168">
        <f>J160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90</v>
      </c>
      <c r="E61" s="167"/>
      <c r="F61" s="167"/>
      <c r="G61" s="167"/>
      <c r="H61" s="167"/>
      <c r="I61" s="167"/>
      <c r="J61" s="168">
        <f>J170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8"/>
      <c r="C62" s="159"/>
      <c r="D62" s="160" t="s">
        <v>91</v>
      </c>
      <c r="E62" s="161"/>
      <c r="F62" s="161"/>
      <c r="G62" s="161"/>
      <c r="H62" s="161"/>
      <c r="I62" s="161"/>
      <c r="J62" s="162">
        <f>J173</f>
        <v>0</v>
      </c>
      <c r="K62" s="159"/>
      <c r="L62" s="16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4"/>
      <c r="C63" s="165"/>
      <c r="D63" s="166" t="s">
        <v>92</v>
      </c>
      <c r="E63" s="167"/>
      <c r="F63" s="167"/>
      <c r="G63" s="167"/>
      <c r="H63" s="167"/>
      <c r="I63" s="167"/>
      <c r="J63" s="168">
        <f>J174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93</v>
      </c>
      <c r="E64" s="167"/>
      <c r="F64" s="167"/>
      <c r="G64" s="167"/>
      <c r="H64" s="167"/>
      <c r="I64" s="167"/>
      <c r="J64" s="168">
        <f>J176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94</v>
      </c>
      <c r="E65" s="167"/>
      <c r="F65" s="167"/>
      <c r="G65" s="167"/>
      <c r="H65" s="167"/>
      <c r="I65" s="167"/>
      <c r="J65" s="168">
        <f>J178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4"/>
      <c r="C66" s="165"/>
      <c r="D66" s="166" t="s">
        <v>95</v>
      </c>
      <c r="E66" s="167"/>
      <c r="F66" s="167"/>
      <c r="G66" s="167"/>
      <c r="H66" s="167"/>
      <c r="I66" s="167"/>
      <c r="J66" s="168">
        <f>J180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4"/>
      <c r="C67" s="165"/>
      <c r="D67" s="166" t="s">
        <v>96</v>
      </c>
      <c r="E67" s="167"/>
      <c r="F67" s="167"/>
      <c r="G67" s="167"/>
      <c r="H67" s="167"/>
      <c r="I67" s="167"/>
      <c r="J67" s="168">
        <f>J182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4"/>
      <c r="C68" s="165"/>
      <c r="D68" s="166" t="s">
        <v>97</v>
      </c>
      <c r="E68" s="167"/>
      <c r="F68" s="167"/>
      <c r="G68" s="167"/>
      <c r="H68" s="167"/>
      <c r="I68" s="167"/>
      <c r="J68" s="168">
        <f>J184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4"/>
      <c r="C69" s="165"/>
      <c r="D69" s="166" t="s">
        <v>98</v>
      </c>
      <c r="E69" s="167"/>
      <c r="F69" s="167"/>
      <c r="G69" s="167"/>
      <c r="H69" s="167"/>
      <c r="I69" s="167"/>
      <c r="J69" s="168">
        <f>J192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4"/>
      <c r="C70" s="165"/>
      <c r="D70" s="166" t="s">
        <v>99</v>
      </c>
      <c r="E70" s="167"/>
      <c r="F70" s="167"/>
      <c r="G70" s="167"/>
      <c r="H70" s="167"/>
      <c r="I70" s="167"/>
      <c r="J70" s="168">
        <f>J219</f>
        <v>0</v>
      </c>
      <c r="K70" s="165"/>
      <c r="L70" s="16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4"/>
      <c r="C71" s="165"/>
      <c r="D71" s="166" t="s">
        <v>100</v>
      </c>
      <c r="E71" s="167"/>
      <c r="F71" s="167"/>
      <c r="G71" s="167"/>
      <c r="H71" s="167"/>
      <c r="I71" s="167"/>
      <c r="J71" s="168">
        <f>J236</f>
        <v>0</v>
      </c>
      <c r="K71" s="165"/>
      <c r="L71" s="16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4"/>
      <c r="C72" s="165"/>
      <c r="D72" s="166" t="s">
        <v>101</v>
      </c>
      <c r="E72" s="167"/>
      <c r="F72" s="167"/>
      <c r="G72" s="167"/>
      <c r="H72" s="167"/>
      <c r="I72" s="167"/>
      <c r="J72" s="168">
        <f>J247</f>
        <v>0</v>
      </c>
      <c r="K72" s="165"/>
      <c r="L72" s="16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58"/>
      <c r="C73" s="159"/>
      <c r="D73" s="160" t="s">
        <v>102</v>
      </c>
      <c r="E73" s="161"/>
      <c r="F73" s="161"/>
      <c r="G73" s="161"/>
      <c r="H73" s="161"/>
      <c r="I73" s="161"/>
      <c r="J73" s="162">
        <f>J268</f>
        <v>0</v>
      </c>
      <c r="K73" s="159"/>
      <c r="L73" s="16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64"/>
      <c r="C74" s="165"/>
      <c r="D74" s="166" t="s">
        <v>103</v>
      </c>
      <c r="E74" s="167"/>
      <c r="F74" s="167"/>
      <c r="G74" s="167"/>
      <c r="H74" s="167"/>
      <c r="I74" s="167"/>
      <c r="J74" s="168">
        <f>J269</f>
        <v>0</v>
      </c>
      <c r="K74" s="165"/>
      <c r="L74" s="16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2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2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2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104</v>
      </c>
      <c r="D81" s="40"/>
      <c r="E81" s="40"/>
      <c r="F81" s="40"/>
      <c r="G81" s="40"/>
      <c r="H81" s="40"/>
      <c r="I81" s="40"/>
      <c r="J81" s="40"/>
      <c r="K81" s="40"/>
      <c r="L81" s="12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2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16</v>
      </c>
      <c r="D83" s="40"/>
      <c r="E83" s="40"/>
      <c r="F83" s="40"/>
      <c r="G83" s="40"/>
      <c r="H83" s="40"/>
      <c r="I83" s="40"/>
      <c r="J83" s="40"/>
      <c r="K83" s="40"/>
      <c r="L83" s="12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6" customHeight="1">
      <c r="A84" s="38"/>
      <c r="B84" s="39"/>
      <c r="C84" s="40"/>
      <c r="D84" s="40"/>
      <c r="E84" s="69" t="str">
        <f>E7</f>
        <v>ZŠ Konečná 25, K.Vary-Rybáře -Stavební úpravy učebny chemie a laboratoře ve 4.np</v>
      </c>
      <c r="F84" s="40"/>
      <c r="G84" s="40"/>
      <c r="H84" s="40"/>
      <c r="I84" s="40"/>
      <c r="J84" s="40"/>
      <c r="K84" s="40"/>
      <c r="L84" s="12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F10</f>
        <v xml:space="preserve"> </v>
      </c>
      <c r="G86" s="40"/>
      <c r="H86" s="40"/>
      <c r="I86" s="32" t="s">
        <v>23</v>
      </c>
      <c r="J86" s="72" t="str">
        <f>IF(J10="","",J10)</f>
        <v>23. 9. 2021</v>
      </c>
      <c r="K86" s="40"/>
      <c r="L86" s="12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2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6.4" customHeight="1">
      <c r="A88" s="38"/>
      <c r="B88" s="39"/>
      <c r="C88" s="32" t="s">
        <v>25</v>
      </c>
      <c r="D88" s="40"/>
      <c r="E88" s="40"/>
      <c r="F88" s="27" t="str">
        <f>E13</f>
        <v>Statutární město K.Vary</v>
      </c>
      <c r="G88" s="40"/>
      <c r="H88" s="40"/>
      <c r="I88" s="32" t="s">
        <v>31</v>
      </c>
      <c r="J88" s="36" t="str">
        <f>E19</f>
        <v>Dindáková Anna, Staré Sedlo</v>
      </c>
      <c r="K88" s="40"/>
      <c r="L88" s="12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6" customHeight="1">
      <c r="A89" s="38"/>
      <c r="B89" s="39"/>
      <c r="C89" s="32" t="s">
        <v>29</v>
      </c>
      <c r="D89" s="40"/>
      <c r="E89" s="40"/>
      <c r="F89" s="27" t="str">
        <f>IF(E16="","",E16)</f>
        <v>Vyplň údaj</v>
      </c>
      <c r="G89" s="40"/>
      <c r="H89" s="40"/>
      <c r="I89" s="32" t="s">
        <v>34</v>
      </c>
      <c r="J89" s="36" t="str">
        <f>E22</f>
        <v>Šimková Dita, K.Vary</v>
      </c>
      <c r="K89" s="40"/>
      <c r="L89" s="12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2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0"/>
      <c r="B91" s="171"/>
      <c r="C91" s="172" t="s">
        <v>105</v>
      </c>
      <c r="D91" s="173" t="s">
        <v>57</v>
      </c>
      <c r="E91" s="173" t="s">
        <v>53</v>
      </c>
      <c r="F91" s="173" t="s">
        <v>54</v>
      </c>
      <c r="G91" s="173" t="s">
        <v>106</v>
      </c>
      <c r="H91" s="173" t="s">
        <v>107</v>
      </c>
      <c r="I91" s="173" t="s">
        <v>108</v>
      </c>
      <c r="J91" s="173" t="s">
        <v>83</v>
      </c>
      <c r="K91" s="174" t="s">
        <v>109</v>
      </c>
      <c r="L91" s="175"/>
      <c r="M91" s="92" t="s">
        <v>19</v>
      </c>
      <c r="N91" s="93" t="s">
        <v>42</v>
      </c>
      <c r="O91" s="93" t="s">
        <v>110</v>
      </c>
      <c r="P91" s="93" t="s">
        <v>111</v>
      </c>
      <c r="Q91" s="93" t="s">
        <v>112</v>
      </c>
      <c r="R91" s="93" t="s">
        <v>113</v>
      </c>
      <c r="S91" s="93" t="s">
        <v>114</v>
      </c>
      <c r="T91" s="94" t="s">
        <v>115</v>
      </c>
      <c r="U91" s="170"/>
      <c r="V91" s="170"/>
      <c r="W91" s="170"/>
      <c r="X91" s="170"/>
      <c r="Y91" s="170"/>
      <c r="Z91" s="170"/>
      <c r="AA91" s="170"/>
      <c r="AB91" s="170"/>
      <c r="AC91" s="170"/>
      <c r="AD91" s="170"/>
      <c r="AE91" s="170"/>
    </row>
    <row r="92" s="2" customFormat="1" ht="22.8" customHeight="1">
      <c r="A92" s="38"/>
      <c r="B92" s="39"/>
      <c r="C92" s="99" t="s">
        <v>116</v>
      </c>
      <c r="D92" s="40"/>
      <c r="E92" s="40"/>
      <c r="F92" s="40"/>
      <c r="G92" s="40"/>
      <c r="H92" s="40"/>
      <c r="I92" s="40"/>
      <c r="J92" s="176">
        <f>BK92</f>
        <v>0</v>
      </c>
      <c r="K92" s="40"/>
      <c r="L92" s="44"/>
      <c r="M92" s="95"/>
      <c r="N92" s="177"/>
      <c r="O92" s="96"/>
      <c r="P92" s="178">
        <f>P93+P173+P268</f>
        <v>0</v>
      </c>
      <c r="Q92" s="96"/>
      <c r="R92" s="178">
        <f>R93+R173+R268</f>
        <v>7.0209549800000008</v>
      </c>
      <c r="S92" s="96"/>
      <c r="T92" s="179">
        <f>T93+T173+T268</f>
        <v>7.3235546500000002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71</v>
      </c>
      <c r="AU92" s="17" t="s">
        <v>84</v>
      </c>
      <c r="BK92" s="180">
        <f>BK93+BK173+BK268</f>
        <v>0</v>
      </c>
    </row>
    <row r="93" s="12" customFormat="1" ht="25.92" customHeight="1">
      <c r="A93" s="12"/>
      <c r="B93" s="181"/>
      <c r="C93" s="182"/>
      <c r="D93" s="183" t="s">
        <v>71</v>
      </c>
      <c r="E93" s="184" t="s">
        <v>117</v>
      </c>
      <c r="F93" s="184" t="s">
        <v>118</v>
      </c>
      <c r="G93" s="182"/>
      <c r="H93" s="182"/>
      <c r="I93" s="185"/>
      <c r="J93" s="186">
        <f>BK93</f>
        <v>0</v>
      </c>
      <c r="K93" s="182"/>
      <c r="L93" s="187"/>
      <c r="M93" s="188"/>
      <c r="N93" s="189"/>
      <c r="O93" s="189"/>
      <c r="P93" s="190">
        <f>P94+P103+P132+P160+P170</f>
        <v>0</v>
      </c>
      <c r="Q93" s="189"/>
      <c r="R93" s="190">
        <f>R94+R103+R132+R160+R170</f>
        <v>4.8179108800000003</v>
      </c>
      <c r="S93" s="189"/>
      <c r="T93" s="191">
        <f>T94+T103+T132+T160+T170</f>
        <v>6.7711030000000001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2" t="s">
        <v>77</v>
      </c>
      <c r="AT93" s="193" t="s">
        <v>71</v>
      </c>
      <c r="AU93" s="193" t="s">
        <v>72</v>
      </c>
      <c r="AY93" s="192" t="s">
        <v>119</v>
      </c>
      <c r="BK93" s="194">
        <f>BK94+BK103+BK132+BK160+BK170</f>
        <v>0</v>
      </c>
    </row>
    <row r="94" s="12" customFormat="1" ht="22.8" customHeight="1">
      <c r="A94" s="12"/>
      <c r="B94" s="181"/>
      <c r="C94" s="182"/>
      <c r="D94" s="183" t="s">
        <v>71</v>
      </c>
      <c r="E94" s="195" t="s">
        <v>120</v>
      </c>
      <c r="F94" s="195" t="s">
        <v>121</v>
      </c>
      <c r="G94" s="182"/>
      <c r="H94" s="182"/>
      <c r="I94" s="185"/>
      <c r="J94" s="196">
        <f>BK94</f>
        <v>0</v>
      </c>
      <c r="K94" s="182"/>
      <c r="L94" s="187"/>
      <c r="M94" s="188"/>
      <c r="N94" s="189"/>
      <c r="O94" s="189"/>
      <c r="P94" s="190">
        <f>SUM(P95:P102)</f>
        <v>0</v>
      </c>
      <c r="Q94" s="189"/>
      <c r="R94" s="190">
        <f>SUM(R95:R102)</f>
        <v>0.93444799999999995</v>
      </c>
      <c r="S94" s="189"/>
      <c r="T94" s="191">
        <f>SUM(T95:T102)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2" t="s">
        <v>77</v>
      </c>
      <c r="AT94" s="193" t="s">
        <v>71</v>
      </c>
      <c r="AU94" s="193" t="s">
        <v>77</v>
      </c>
      <c r="AY94" s="192" t="s">
        <v>119</v>
      </c>
      <c r="BK94" s="194">
        <f>SUM(BK95:BK102)</f>
        <v>0</v>
      </c>
    </row>
    <row r="95" s="2" customFormat="1" ht="22.2" customHeight="1">
      <c r="A95" s="38"/>
      <c r="B95" s="39"/>
      <c r="C95" s="197" t="s">
        <v>77</v>
      </c>
      <c r="D95" s="197" t="s">
        <v>122</v>
      </c>
      <c r="E95" s="198" t="s">
        <v>123</v>
      </c>
      <c r="F95" s="199" t="s">
        <v>124</v>
      </c>
      <c r="G95" s="200" t="s">
        <v>125</v>
      </c>
      <c r="H95" s="201">
        <v>3</v>
      </c>
      <c r="I95" s="202"/>
      <c r="J95" s="203">
        <f>ROUND(I95*H95,2)</f>
        <v>0</v>
      </c>
      <c r="K95" s="199" t="s">
        <v>126</v>
      </c>
      <c r="L95" s="44"/>
      <c r="M95" s="204" t="s">
        <v>19</v>
      </c>
      <c r="N95" s="205" t="s">
        <v>43</v>
      </c>
      <c r="O95" s="84"/>
      <c r="P95" s="206">
        <f>O95*H95</f>
        <v>0</v>
      </c>
      <c r="Q95" s="206">
        <v>0.24042</v>
      </c>
      <c r="R95" s="206">
        <f>Q95*H95</f>
        <v>0.72126000000000001</v>
      </c>
      <c r="S95" s="206">
        <v>0</v>
      </c>
      <c r="T95" s="207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8" t="s">
        <v>127</v>
      </c>
      <c r="AT95" s="208" t="s">
        <v>122</v>
      </c>
      <c r="AU95" s="208" t="s">
        <v>79</v>
      </c>
      <c r="AY95" s="17" t="s">
        <v>119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7" t="s">
        <v>77</v>
      </c>
      <c r="BK95" s="209">
        <f>ROUND(I95*H95,2)</f>
        <v>0</v>
      </c>
      <c r="BL95" s="17" t="s">
        <v>127</v>
      </c>
      <c r="BM95" s="208" t="s">
        <v>128</v>
      </c>
    </row>
    <row r="96" s="2" customFormat="1">
      <c r="A96" s="38"/>
      <c r="B96" s="39"/>
      <c r="C96" s="40"/>
      <c r="D96" s="210" t="s">
        <v>129</v>
      </c>
      <c r="E96" s="40"/>
      <c r="F96" s="211" t="s">
        <v>130</v>
      </c>
      <c r="G96" s="40"/>
      <c r="H96" s="40"/>
      <c r="I96" s="212"/>
      <c r="J96" s="40"/>
      <c r="K96" s="40"/>
      <c r="L96" s="44"/>
      <c r="M96" s="213"/>
      <c r="N96" s="214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129</v>
      </c>
      <c r="AU96" s="17" t="s">
        <v>79</v>
      </c>
    </row>
    <row r="97" s="13" customFormat="1">
      <c r="A97" s="13"/>
      <c r="B97" s="215"/>
      <c r="C97" s="216"/>
      <c r="D97" s="217" t="s">
        <v>131</v>
      </c>
      <c r="E97" s="218" t="s">
        <v>19</v>
      </c>
      <c r="F97" s="219" t="s">
        <v>132</v>
      </c>
      <c r="G97" s="216"/>
      <c r="H97" s="220">
        <v>3</v>
      </c>
      <c r="I97" s="221"/>
      <c r="J97" s="216"/>
      <c r="K97" s="216"/>
      <c r="L97" s="222"/>
      <c r="M97" s="223"/>
      <c r="N97" s="224"/>
      <c r="O97" s="224"/>
      <c r="P97" s="224"/>
      <c r="Q97" s="224"/>
      <c r="R97" s="224"/>
      <c r="S97" s="224"/>
      <c r="T97" s="22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6" t="s">
        <v>131</v>
      </c>
      <c r="AU97" s="226" t="s">
        <v>79</v>
      </c>
      <c r="AV97" s="13" t="s">
        <v>79</v>
      </c>
      <c r="AW97" s="13" t="s">
        <v>33</v>
      </c>
      <c r="AX97" s="13" t="s">
        <v>77</v>
      </c>
      <c r="AY97" s="226" t="s">
        <v>119</v>
      </c>
    </row>
    <row r="98" s="2" customFormat="1" ht="19.8" customHeight="1">
      <c r="A98" s="38"/>
      <c r="B98" s="39"/>
      <c r="C98" s="197" t="s">
        <v>79</v>
      </c>
      <c r="D98" s="197" t="s">
        <v>122</v>
      </c>
      <c r="E98" s="198" t="s">
        <v>133</v>
      </c>
      <c r="F98" s="199" t="s">
        <v>134</v>
      </c>
      <c r="G98" s="200" t="s">
        <v>125</v>
      </c>
      <c r="H98" s="201">
        <v>1</v>
      </c>
      <c r="I98" s="202"/>
      <c r="J98" s="203">
        <f>ROUND(I98*H98,2)</f>
        <v>0</v>
      </c>
      <c r="K98" s="199" t="s">
        <v>126</v>
      </c>
      <c r="L98" s="44"/>
      <c r="M98" s="204" t="s">
        <v>19</v>
      </c>
      <c r="N98" s="205" t="s">
        <v>43</v>
      </c>
      <c r="O98" s="84"/>
      <c r="P98" s="206">
        <f>O98*H98</f>
        <v>0</v>
      </c>
      <c r="Q98" s="206">
        <v>0.00249</v>
      </c>
      <c r="R98" s="206">
        <f>Q98*H98</f>
        <v>0.00249</v>
      </c>
      <c r="S98" s="206">
        <v>0</v>
      </c>
      <c r="T98" s="20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8" t="s">
        <v>127</v>
      </c>
      <c r="AT98" s="208" t="s">
        <v>122</v>
      </c>
      <c r="AU98" s="208" t="s">
        <v>79</v>
      </c>
      <c r="AY98" s="17" t="s">
        <v>119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7" t="s">
        <v>77</v>
      </c>
      <c r="BK98" s="209">
        <f>ROUND(I98*H98,2)</f>
        <v>0</v>
      </c>
      <c r="BL98" s="17" t="s">
        <v>127</v>
      </c>
      <c r="BM98" s="208" t="s">
        <v>135</v>
      </c>
    </row>
    <row r="99" s="2" customFormat="1">
      <c r="A99" s="38"/>
      <c r="B99" s="39"/>
      <c r="C99" s="40"/>
      <c r="D99" s="210" t="s">
        <v>129</v>
      </c>
      <c r="E99" s="40"/>
      <c r="F99" s="211" t="s">
        <v>136</v>
      </c>
      <c r="G99" s="40"/>
      <c r="H99" s="40"/>
      <c r="I99" s="212"/>
      <c r="J99" s="40"/>
      <c r="K99" s="40"/>
      <c r="L99" s="44"/>
      <c r="M99" s="213"/>
      <c r="N99" s="21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79</v>
      </c>
    </row>
    <row r="100" s="2" customFormat="1" ht="22.2" customHeight="1">
      <c r="A100" s="38"/>
      <c r="B100" s="39"/>
      <c r="C100" s="197" t="s">
        <v>120</v>
      </c>
      <c r="D100" s="197" t="s">
        <v>122</v>
      </c>
      <c r="E100" s="198" t="s">
        <v>137</v>
      </c>
      <c r="F100" s="199" t="s">
        <v>138</v>
      </c>
      <c r="G100" s="200" t="s">
        <v>139</v>
      </c>
      <c r="H100" s="201">
        <v>3.3999999999999999</v>
      </c>
      <c r="I100" s="202"/>
      <c r="J100" s="203">
        <f>ROUND(I100*H100,2)</f>
        <v>0</v>
      </c>
      <c r="K100" s="199" t="s">
        <v>126</v>
      </c>
      <c r="L100" s="44"/>
      <c r="M100" s="204" t="s">
        <v>19</v>
      </c>
      <c r="N100" s="205" t="s">
        <v>43</v>
      </c>
      <c r="O100" s="84"/>
      <c r="P100" s="206">
        <f>O100*H100</f>
        <v>0</v>
      </c>
      <c r="Q100" s="206">
        <v>0.061969999999999997</v>
      </c>
      <c r="R100" s="206">
        <f>Q100*H100</f>
        <v>0.210698</v>
      </c>
      <c r="S100" s="206">
        <v>0</v>
      </c>
      <c r="T100" s="207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8" t="s">
        <v>127</v>
      </c>
      <c r="AT100" s="208" t="s">
        <v>122</v>
      </c>
      <c r="AU100" s="208" t="s">
        <v>79</v>
      </c>
      <c r="AY100" s="17" t="s">
        <v>119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7" t="s">
        <v>77</v>
      </c>
      <c r="BK100" s="209">
        <f>ROUND(I100*H100,2)</f>
        <v>0</v>
      </c>
      <c r="BL100" s="17" t="s">
        <v>127</v>
      </c>
      <c r="BM100" s="208" t="s">
        <v>140</v>
      </c>
    </row>
    <row r="101" s="2" customFormat="1">
      <c r="A101" s="38"/>
      <c r="B101" s="39"/>
      <c r="C101" s="40"/>
      <c r="D101" s="210" t="s">
        <v>129</v>
      </c>
      <c r="E101" s="40"/>
      <c r="F101" s="211" t="s">
        <v>141</v>
      </c>
      <c r="G101" s="40"/>
      <c r="H101" s="40"/>
      <c r="I101" s="212"/>
      <c r="J101" s="40"/>
      <c r="K101" s="40"/>
      <c r="L101" s="44"/>
      <c r="M101" s="213"/>
      <c r="N101" s="214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129</v>
      </c>
      <c r="AU101" s="17" t="s">
        <v>79</v>
      </c>
    </row>
    <row r="102" s="13" customFormat="1">
      <c r="A102" s="13"/>
      <c r="B102" s="215"/>
      <c r="C102" s="216"/>
      <c r="D102" s="217" t="s">
        <v>131</v>
      </c>
      <c r="E102" s="218" t="s">
        <v>19</v>
      </c>
      <c r="F102" s="219" t="s">
        <v>142</v>
      </c>
      <c r="G102" s="216"/>
      <c r="H102" s="220">
        <v>3.3999999999999999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6" t="s">
        <v>131</v>
      </c>
      <c r="AU102" s="226" t="s">
        <v>79</v>
      </c>
      <c r="AV102" s="13" t="s">
        <v>79</v>
      </c>
      <c r="AW102" s="13" t="s">
        <v>33</v>
      </c>
      <c r="AX102" s="13" t="s">
        <v>77</v>
      </c>
      <c r="AY102" s="226" t="s">
        <v>119</v>
      </c>
    </row>
    <row r="103" s="12" customFormat="1" ht="22.8" customHeight="1">
      <c r="A103" s="12"/>
      <c r="B103" s="181"/>
      <c r="C103" s="182"/>
      <c r="D103" s="183" t="s">
        <v>71</v>
      </c>
      <c r="E103" s="195" t="s">
        <v>143</v>
      </c>
      <c r="F103" s="195" t="s">
        <v>144</v>
      </c>
      <c r="G103" s="182"/>
      <c r="H103" s="182"/>
      <c r="I103" s="185"/>
      <c r="J103" s="196">
        <f>BK103</f>
        <v>0</v>
      </c>
      <c r="K103" s="182"/>
      <c r="L103" s="187"/>
      <c r="M103" s="188"/>
      <c r="N103" s="189"/>
      <c r="O103" s="189"/>
      <c r="P103" s="190">
        <f>SUM(P104:P131)</f>
        <v>0</v>
      </c>
      <c r="Q103" s="189"/>
      <c r="R103" s="190">
        <f>SUM(R104:R131)</f>
        <v>3.85457648</v>
      </c>
      <c r="S103" s="189"/>
      <c r="T103" s="191">
        <f>SUM(T104:T131)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2" t="s">
        <v>77</v>
      </c>
      <c r="AT103" s="193" t="s">
        <v>71</v>
      </c>
      <c r="AU103" s="193" t="s">
        <v>77</v>
      </c>
      <c r="AY103" s="192" t="s">
        <v>119</v>
      </c>
      <c r="BK103" s="194">
        <f>SUM(BK104:BK131)</f>
        <v>0</v>
      </c>
    </row>
    <row r="104" s="2" customFormat="1" ht="19.8" customHeight="1">
      <c r="A104" s="38"/>
      <c r="B104" s="39"/>
      <c r="C104" s="197" t="s">
        <v>127</v>
      </c>
      <c r="D104" s="197" t="s">
        <v>122</v>
      </c>
      <c r="E104" s="198" t="s">
        <v>145</v>
      </c>
      <c r="F104" s="199" t="s">
        <v>146</v>
      </c>
      <c r="G104" s="200" t="s">
        <v>139</v>
      </c>
      <c r="H104" s="201">
        <v>43.079000000000001</v>
      </c>
      <c r="I104" s="202"/>
      <c r="J104" s="203">
        <f>ROUND(I104*H104,2)</f>
        <v>0</v>
      </c>
      <c r="K104" s="199" t="s">
        <v>126</v>
      </c>
      <c r="L104" s="44"/>
      <c r="M104" s="204" t="s">
        <v>19</v>
      </c>
      <c r="N104" s="205" t="s">
        <v>43</v>
      </c>
      <c r="O104" s="84"/>
      <c r="P104" s="206">
        <f>O104*H104</f>
        <v>0</v>
      </c>
      <c r="Q104" s="206">
        <v>0.0043800000000000002</v>
      </c>
      <c r="R104" s="206">
        <f>Q104*H104</f>
        <v>0.18868602000000001</v>
      </c>
      <c r="S104" s="206">
        <v>0</v>
      </c>
      <c r="T104" s="207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8" t="s">
        <v>127</v>
      </c>
      <c r="AT104" s="208" t="s">
        <v>122</v>
      </c>
      <c r="AU104" s="208" t="s">
        <v>79</v>
      </c>
      <c r="AY104" s="17" t="s">
        <v>119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7" t="s">
        <v>77</v>
      </c>
      <c r="BK104" s="209">
        <f>ROUND(I104*H104,2)</f>
        <v>0</v>
      </c>
      <c r="BL104" s="17" t="s">
        <v>127</v>
      </c>
      <c r="BM104" s="208" t="s">
        <v>147</v>
      </c>
    </row>
    <row r="105" s="2" customFormat="1">
      <c r="A105" s="38"/>
      <c r="B105" s="39"/>
      <c r="C105" s="40"/>
      <c r="D105" s="210" t="s">
        <v>129</v>
      </c>
      <c r="E105" s="40"/>
      <c r="F105" s="211" t="s">
        <v>148</v>
      </c>
      <c r="G105" s="40"/>
      <c r="H105" s="40"/>
      <c r="I105" s="212"/>
      <c r="J105" s="40"/>
      <c r="K105" s="40"/>
      <c r="L105" s="44"/>
      <c r="M105" s="213"/>
      <c r="N105" s="214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129</v>
      </c>
      <c r="AU105" s="17" t="s">
        <v>79</v>
      </c>
    </row>
    <row r="106" s="13" customFormat="1">
      <c r="A106" s="13"/>
      <c r="B106" s="215"/>
      <c r="C106" s="216"/>
      <c r="D106" s="217" t="s">
        <v>131</v>
      </c>
      <c r="E106" s="218" t="s">
        <v>19</v>
      </c>
      <c r="F106" s="219" t="s">
        <v>149</v>
      </c>
      <c r="G106" s="216"/>
      <c r="H106" s="220">
        <v>43.079000000000001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6" t="s">
        <v>131</v>
      </c>
      <c r="AU106" s="226" t="s">
        <v>79</v>
      </c>
      <c r="AV106" s="13" t="s">
        <v>79</v>
      </c>
      <c r="AW106" s="13" t="s">
        <v>33</v>
      </c>
      <c r="AX106" s="13" t="s">
        <v>77</v>
      </c>
      <c r="AY106" s="226" t="s">
        <v>119</v>
      </c>
    </row>
    <row r="107" s="2" customFormat="1" ht="14.4" customHeight="1">
      <c r="A107" s="38"/>
      <c r="B107" s="39"/>
      <c r="C107" s="197" t="s">
        <v>150</v>
      </c>
      <c r="D107" s="197" t="s">
        <v>122</v>
      </c>
      <c r="E107" s="198" t="s">
        <v>151</v>
      </c>
      <c r="F107" s="199" t="s">
        <v>152</v>
      </c>
      <c r="G107" s="200" t="s">
        <v>139</v>
      </c>
      <c r="H107" s="201">
        <v>0.80000000000000004</v>
      </c>
      <c r="I107" s="202"/>
      <c r="J107" s="203">
        <f>ROUND(I107*H107,2)</f>
        <v>0</v>
      </c>
      <c r="K107" s="199" t="s">
        <v>126</v>
      </c>
      <c r="L107" s="44"/>
      <c r="M107" s="204" t="s">
        <v>19</v>
      </c>
      <c r="N107" s="205" t="s">
        <v>43</v>
      </c>
      <c r="O107" s="84"/>
      <c r="P107" s="206">
        <f>O107*H107</f>
        <v>0</v>
      </c>
      <c r="Q107" s="206">
        <v>0.041529999999999997</v>
      </c>
      <c r="R107" s="206">
        <f>Q107*H107</f>
        <v>0.033223999999999997</v>
      </c>
      <c r="S107" s="206">
        <v>0</v>
      </c>
      <c r="T107" s="207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8" t="s">
        <v>127</v>
      </c>
      <c r="AT107" s="208" t="s">
        <v>122</v>
      </c>
      <c r="AU107" s="208" t="s">
        <v>79</v>
      </c>
      <c r="AY107" s="17" t="s">
        <v>119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7" t="s">
        <v>77</v>
      </c>
      <c r="BK107" s="209">
        <f>ROUND(I107*H107,2)</f>
        <v>0</v>
      </c>
      <c r="BL107" s="17" t="s">
        <v>127</v>
      </c>
      <c r="BM107" s="208" t="s">
        <v>153</v>
      </c>
    </row>
    <row r="108" s="2" customFormat="1">
      <c r="A108" s="38"/>
      <c r="B108" s="39"/>
      <c r="C108" s="40"/>
      <c r="D108" s="210" t="s">
        <v>129</v>
      </c>
      <c r="E108" s="40"/>
      <c r="F108" s="211" t="s">
        <v>154</v>
      </c>
      <c r="G108" s="40"/>
      <c r="H108" s="40"/>
      <c r="I108" s="212"/>
      <c r="J108" s="40"/>
      <c r="K108" s="40"/>
      <c r="L108" s="44"/>
      <c r="M108" s="213"/>
      <c r="N108" s="214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79</v>
      </c>
    </row>
    <row r="109" s="13" customFormat="1">
      <c r="A109" s="13"/>
      <c r="B109" s="215"/>
      <c r="C109" s="216"/>
      <c r="D109" s="217" t="s">
        <v>131</v>
      </c>
      <c r="E109" s="218" t="s">
        <v>19</v>
      </c>
      <c r="F109" s="219" t="s">
        <v>155</v>
      </c>
      <c r="G109" s="216"/>
      <c r="H109" s="220">
        <v>0.80000000000000004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131</v>
      </c>
      <c r="AU109" s="226" t="s">
        <v>79</v>
      </c>
      <c r="AV109" s="13" t="s">
        <v>79</v>
      </c>
      <c r="AW109" s="13" t="s">
        <v>33</v>
      </c>
      <c r="AX109" s="13" t="s">
        <v>77</v>
      </c>
      <c r="AY109" s="226" t="s">
        <v>119</v>
      </c>
    </row>
    <row r="110" s="2" customFormat="1" ht="22.2" customHeight="1">
      <c r="A110" s="38"/>
      <c r="B110" s="39"/>
      <c r="C110" s="197" t="s">
        <v>143</v>
      </c>
      <c r="D110" s="197" t="s">
        <v>122</v>
      </c>
      <c r="E110" s="198" t="s">
        <v>156</v>
      </c>
      <c r="F110" s="199" t="s">
        <v>157</v>
      </c>
      <c r="G110" s="200" t="s">
        <v>139</v>
      </c>
      <c r="H110" s="201">
        <v>287.19499999999999</v>
      </c>
      <c r="I110" s="202"/>
      <c r="J110" s="203">
        <f>ROUND(I110*H110,2)</f>
        <v>0</v>
      </c>
      <c r="K110" s="199" t="s">
        <v>126</v>
      </c>
      <c r="L110" s="44"/>
      <c r="M110" s="204" t="s">
        <v>19</v>
      </c>
      <c r="N110" s="205" t="s">
        <v>43</v>
      </c>
      <c r="O110" s="84"/>
      <c r="P110" s="206">
        <f>O110*H110</f>
        <v>0</v>
      </c>
      <c r="Q110" s="206">
        <v>0.0057000000000000002</v>
      </c>
      <c r="R110" s="206">
        <f>Q110*H110</f>
        <v>1.6370115000000001</v>
      </c>
      <c r="S110" s="206">
        <v>0</v>
      </c>
      <c r="T110" s="207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8" t="s">
        <v>127</v>
      </c>
      <c r="AT110" s="208" t="s">
        <v>122</v>
      </c>
      <c r="AU110" s="208" t="s">
        <v>79</v>
      </c>
      <c r="AY110" s="17" t="s">
        <v>119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7" t="s">
        <v>77</v>
      </c>
      <c r="BK110" s="209">
        <f>ROUND(I110*H110,2)</f>
        <v>0</v>
      </c>
      <c r="BL110" s="17" t="s">
        <v>127</v>
      </c>
      <c r="BM110" s="208" t="s">
        <v>158</v>
      </c>
    </row>
    <row r="111" s="2" customFormat="1">
      <c r="A111" s="38"/>
      <c r="B111" s="39"/>
      <c r="C111" s="40"/>
      <c r="D111" s="210" t="s">
        <v>129</v>
      </c>
      <c r="E111" s="40"/>
      <c r="F111" s="211" t="s">
        <v>159</v>
      </c>
      <c r="G111" s="40"/>
      <c r="H111" s="40"/>
      <c r="I111" s="212"/>
      <c r="J111" s="40"/>
      <c r="K111" s="40"/>
      <c r="L111" s="44"/>
      <c r="M111" s="213"/>
      <c r="N111" s="21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79</v>
      </c>
    </row>
    <row r="112" s="13" customFormat="1">
      <c r="A112" s="13"/>
      <c r="B112" s="215"/>
      <c r="C112" s="216"/>
      <c r="D112" s="217" t="s">
        <v>131</v>
      </c>
      <c r="E112" s="218" t="s">
        <v>19</v>
      </c>
      <c r="F112" s="219" t="s">
        <v>160</v>
      </c>
      <c r="G112" s="216"/>
      <c r="H112" s="220">
        <v>325.97500000000002</v>
      </c>
      <c r="I112" s="221"/>
      <c r="J112" s="216"/>
      <c r="K112" s="216"/>
      <c r="L112" s="222"/>
      <c r="M112" s="223"/>
      <c r="N112" s="224"/>
      <c r="O112" s="224"/>
      <c r="P112" s="224"/>
      <c r="Q112" s="224"/>
      <c r="R112" s="224"/>
      <c r="S112" s="224"/>
      <c r="T112" s="22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6" t="s">
        <v>131</v>
      </c>
      <c r="AU112" s="226" t="s">
        <v>79</v>
      </c>
      <c r="AV112" s="13" t="s">
        <v>79</v>
      </c>
      <c r="AW112" s="13" t="s">
        <v>33</v>
      </c>
      <c r="AX112" s="13" t="s">
        <v>72</v>
      </c>
      <c r="AY112" s="226" t="s">
        <v>119</v>
      </c>
    </row>
    <row r="113" s="13" customFormat="1">
      <c r="A113" s="13"/>
      <c r="B113" s="215"/>
      <c r="C113" s="216"/>
      <c r="D113" s="217" t="s">
        <v>131</v>
      </c>
      <c r="E113" s="218" t="s">
        <v>19</v>
      </c>
      <c r="F113" s="219" t="s">
        <v>161</v>
      </c>
      <c r="G113" s="216"/>
      <c r="H113" s="220">
        <v>-5.4000000000000004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6" t="s">
        <v>131</v>
      </c>
      <c r="AU113" s="226" t="s">
        <v>79</v>
      </c>
      <c r="AV113" s="13" t="s">
        <v>79</v>
      </c>
      <c r="AW113" s="13" t="s">
        <v>33</v>
      </c>
      <c r="AX113" s="13" t="s">
        <v>72</v>
      </c>
      <c r="AY113" s="226" t="s">
        <v>119</v>
      </c>
    </row>
    <row r="114" s="13" customFormat="1">
      <c r="A114" s="13"/>
      <c r="B114" s="215"/>
      <c r="C114" s="216"/>
      <c r="D114" s="217" t="s">
        <v>131</v>
      </c>
      <c r="E114" s="218" t="s">
        <v>19</v>
      </c>
      <c r="F114" s="219" t="s">
        <v>162</v>
      </c>
      <c r="G114" s="216"/>
      <c r="H114" s="220">
        <v>-45.079999999999998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6" t="s">
        <v>131</v>
      </c>
      <c r="AU114" s="226" t="s">
        <v>79</v>
      </c>
      <c r="AV114" s="13" t="s">
        <v>79</v>
      </c>
      <c r="AW114" s="13" t="s">
        <v>33</v>
      </c>
      <c r="AX114" s="13" t="s">
        <v>72</v>
      </c>
      <c r="AY114" s="226" t="s">
        <v>119</v>
      </c>
    </row>
    <row r="115" s="13" customFormat="1">
      <c r="A115" s="13"/>
      <c r="B115" s="215"/>
      <c r="C115" s="216"/>
      <c r="D115" s="217" t="s">
        <v>131</v>
      </c>
      <c r="E115" s="218" t="s">
        <v>19</v>
      </c>
      <c r="F115" s="219" t="s">
        <v>163</v>
      </c>
      <c r="G115" s="216"/>
      <c r="H115" s="220">
        <v>11.699999999999999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6" t="s">
        <v>131</v>
      </c>
      <c r="AU115" s="226" t="s">
        <v>79</v>
      </c>
      <c r="AV115" s="13" t="s">
        <v>79</v>
      </c>
      <c r="AW115" s="13" t="s">
        <v>33</v>
      </c>
      <c r="AX115" s="13" t="s">
        <v>72</v>
      </c>
      <c r="AY115" s="226" t="s">
        <v>119</v>
      </c>
    </row>
    <row r="116" s="14" customFormat="1">
      <c r="A116" s="14"/>
      <c r="B116" s="227"/>
      <c r="C116" s="228"/>
      <c r="D116" s="217" t="s">
        <v>131</v>
      </c>
      <c r="E116" s="229" t="s">
        <v>19</v>
      </c>
      <c r="F116" s="230" t="s">
        <v>164</v>
      </c>
      <c r="G116" s="228"/>
      <c r="H116" s="231">
        <v>287.19500000000005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7" t="s">
        <v>131</v>
      </c>
      <c r="AU116" s="237" t="s">
        <v>79</v>
      </c>
      <c r="AV116" s="14" t="s">
        <v>127</v>
      </c>
      <c r="AW116" s="14" t="s">
        <v>33</v>
      </c>
      <c r="AX116" s="14" t="s">
        <v>77</v>
      </c>
      <c r="AY116" s="237" t="s">
        <v>119</v>
      </c>
    </row>
    <row r="117" s="2" customFormat="1" ht="14.4" customHeight="1">
      <c r="A117" s="38"/>
      <c r="B117" s="39"/>
      <c r="C117" s="197" t="s">
        <v>165</v>
      </c>
      <c r="D117" s="197" t="s">
        <v>122</v>
      </c>
      <c r="E117" s="198" t="s">
        <v>166</v>
      </c>
      <c r="F117" s="199" t="s">
        <v>167</v>
      </c>
      <c r="G117" s="200" t="s">
        <v>139</v>
      </c>
      <c r="H117" s="201">
        <v>169.91999999999999</v>
      </c>
      <c r="I117" s="202"/>
      <c r="J117" s="203">
        <f>ROUND(I117*H117,2)</f>
        <v>0</v>
      </c>
      <c r="K117" s="199" t="s">
        <v>126</v>
      </c>
      <c r="L117" s="44"/>
      <c r="M117" s="204" t="s">
        <v>19</v>
      </c>
      <c r="N117" s="205" t="s">
        <v>43</v>
      </c>
      <c r="O117" s="84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8" t="s">
        <v>127</v>
      </c>
      <c r="AT117" s="208" t="s">
        <v>122</v>
      </c>
      <c r="AU117" s="208" t="s">
        <v>79</v>
      </c>
      <c r="AY117" s="17" t="s">
        <v>119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7" t="s">
        <v>77</v>
      </c>
      <c r="BK117" s="209">
        <f>ROUND(I117*H117,2)</f>
        <v>0</v>
      </c>
      <c r="BL117" s="17" t="s">
        <v>127</v>
      </c>
      <c r="BM117" s="208" t="s">
        <v>168</v>
      </c>
    </row>
    <row r="118" s="2" customFormat="1">
      <c r="A118" s="38"/>
      <c r="B118" s="39"/>
      <c r="C118" s="40"/>
      <c r="D118" s="210" t="s">
        <v>129</v>
      </c>
      <c r="E118" s="40"/>
      <c r="F118" s="211" t="s">
        <v>169</v>
      </c>
      <c r="G118" s="40"/>
      <c r="H118" s="40"/>
      <c r="I118" s="212"/>
      <c r="J118" s="40"/>
      <c r="K118" s="40"/>
      <c r="L118" s="44"/>
      <c r="M118" s="213"/>
      <c r="N118" s="214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129</v>
      </c>
      <c r="AU118" s="17" t="s">
        <v>79</v>
      </c>
    </row>
    <row r="119" s="2" customFormat="1" ht="22.2" customHeight="1">
      <c r="A119" s="38"/>
      <c r="B119" s="39"/>
      <c r="C119" s="197" t="s">
        <v>170</v>
      </c>
      <c r="D119" s="197" t="s">
        <v>122</v>
      </c>
      <c r="E119" s="198" t="s">
        <v>171</v>
      </c>
      <c r="F119" s="199" t="s">
        <v>172</v>
      </c>
      <c r="G119" s="200" t="s">
        <v>139</v>
      </c>
      <c r="H119" s="201">
        <v>55.880000000000003</v>
      </c>
      <c r="I119" s="202"/>
      <c r="J119" s="203">
        <f>ROUND(I119*H119,2)</f>
        <v>0</v>
      </c>
      <c r="K119" s="199" t="s">
        <v>126</v>
      </c>
      <c r="L119" s="44"/>
      <c r="M119" s="204" t="s">
        <v>19</v>
      </c>
      <c r="N119" s="205" t="s">
        <v>43</v>
      </c>
      <c r="O119" s="84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8" t="s">
        <v>127</v>
      </c>
      <c r="AT119" s="208" t="s">
        <v>122</v>
      </c>
      <c r="AU119" s="208" t="s">
        <v>79</v>
      </c>
      <c r="AY119" s="17" t="s">
        <v>119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7" t="s">
        <v>77</v>
      </c>
      <c r="BK119" s="209">
        <f>ROUND(I119*H119,2)</f>
        <v>0</v>
      </c>
      <c r="BL119" s="17" t="s">
        <v>127</v>
      </c>
      <c r="BM119" s="208" t="s">
        <v>173</v>
      </c>
    </row>
    <row r="120" s="2" customFormat="1">
      <c r="A120" s="38"/>
      <c r="B120" s="39"/>
      <c r="C120" s="40"/>
      <c r="D120" s="210" t="s">
        <v>129</v>
      </c>
      <c r="E120" s="40"/>
      <c r="F120" s="211" t="s">
        <v>174</v>
      </c>
      <c r="G120" s="40"/>
      <c r="H120" s="40"/>
      <c r="I120" s="212"/>
      <c r="J120" s="40"/>
      <c r="K120" s="40"/>
      <c r="L120" s="44"/>
      <c r="M120" s="213"/>
      <c r="N120" s="214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129</v>
      </c>
      <c r="AU120" s="17" t="s">
        <v>79</v>
      </c>
    </row>
    <row r="121" s="13" customFormat="1">
      <c r="A121" s="13"/>
      <c r="B121" s="215"/>
      <c r="C121" s="216"/>
      <c r="D121" s="217" t="s">
        <v>131</v>
      </c>
      <c r="E121" s="218" t="s">
        <v>19</v>
      </c>
      <c r="F121" s="219" t="s">
        <v>175</v>
      </c>
      <c r="G121" s="216"/>
      <c r="H121" s="220">
        <v>10.800000000000001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6" t="s">
        <v>131</v>
      </c>
      <c r="AU121" s="226" t="s">
        <v>79</v>
      </c>
      <c r="AV121" s="13" t="s">
        <v>79</v>
      </c>
      <c r="AW121" s="13" t="s">
        <v>33</v>
      </c>
      <c r="AX121" s="13" t="s">
        <v>72</v>
      </c>
      <c r="AY121" s="226" t="s">
        <v>119</v>
      </c>
    </row>
    <row r="122" s="13" customFormat="1">
      <c r="A122" s="13"/>
      <c r="B122" s="215"/>
      <c r="C122" s="216"/>
      <c r="D122" s="217" t="s">
        <v>131</v>
      </c>
      <c r="E122" s="218" t="s">
        <v>19</v>
      </c>
      <c r="F122" s="219" t="s">
        <v>176</v>
      </c>
      <c r="G122" s="216"/>
      <c r="H122" s="220">
        <v>45.079999999999998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6" t="s">
        <v>131</v>
      </c>
      <c r="AU122" s="226" t="s">
        <v>79</v>
      </c>
      <c r="AV122" s="13" t="s">
        <v>79</v>
      </c>
      <c r="AW122" s="13" t="s">
        <v>33</v>
      </c>
      <c r="AX122" s="13" t="s">
        <v>72</v>
      </c>
      <c r="AY122" s="226" t="s">
        <v>119</v>
      </c>
    </row>
    <row r="123" s="14" customFormat="1">
      <c r="A123" s="14"/>
      <c r="B123" s="227"/>
      <c r="C123" s="228"/>
      <c r="D123" s="217" t="s">
        <v>131</v>
      </c>
      <c r="E123" s="229" t="s">
        <v>19</v>
      </c>
      <c r="F123" s="230" t="s">
        <v>164</v>
      </c>
      <c r="G123" s="228"/>
      <c r="H123" s="231">
        <v>55.879999999999995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7" t="s">
        <v>131</v>
      </c>
      <c r="AU123" s="237" t="s">
        <v>79</v>
      </c>
      <c r="AV123" s="14" t="s">
        <v>127</v>
      </c>
      <c r="AW123" s="14" t="s">
        <v>33</v>
      </c>
      <c r="AX123" s="14" t="s">
        <v>77</v>
      </c>
      <c r="AY123" s="237" t="s">
        <v>119</v>
      </c>
    </row>
    <row r="124" s="2" customFormat="1" ht="19.8" customHeight="1">
      <c r="A124" s="38"/>
      <c r="B124" s="39"/>
      <c r="C124" s="197" t="s">
        <v>177</v>
      </c>
      <c r="D124" s="197" t="s">
        <v>122</v>
      </c>
      <c r="E124" s="198" t="s">
        <v>178</v>
      </c>
      <c r="F124" s="199" t="s">
        <v>179</v>
      </c>
      <c r="G124" s="200" t="s">
        <v>180</v>
      </c>
      <c r="H124" s="201">
        <v>0.75</v>
      </c>
      <c r="I124" s="202"/>
      <c r="J124" s="203">
        <f>ROUND(I124*H124,2)</f>
        <v>0</v>
      </c>
      <c r="K124" s="199" t="s">
        <v>126</v>
      </c>
      <c r="L124" s="44"/>
      <c r="M124" s="204" t="s">
        <v>19</v>
      </c>
      <c r="N124" s="205" t="s">
        <v>43</v>
      </c>
      <c r="O124" s="84"/>
      <c r="P124" s="206">
        <f>O124*H124</f>
        <v>0</v>
      </c>
      <c r="Q124" s="206">
        <v>2.45329</v>
      </c>
      <c r="R124" s="206">
        <f>Q124*H124</f>
        <v>1.8399675</v>
      </c>
      <c r="S124" s="206">
        <v>0</v>
      </c>
      <c r="T124" s="20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8" t="s">
        <v>127</v>
      </c>
      <c r="AT124" s="208" t="s">
        <v>122</v>
      </c>
      <c r="AU124" s="208" t="s">
        <v>79</v>
      </c>
      <c r="AY124" s="17" t="s">
        <v>119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7" t="s">
        <v>77</v>
      </c>
      <c r="BK124" s="209">
        <f>ROUND(I124*H124,2)</f>
        <v>0</v>
      </c>
      <c r="BL124" s="17" t="s">
        <v>127</v>
      </c>
      <c r="BM124" s="208" t="s">
        <v>181</v>
      </c>
    </row>
    <row r="125" s="2" customFormat="1">
      <c r="A125" s="38"/>
      <c r="B125" s="39"/>
      <c r="C125" s="40"/>
      <c r="D125" s="210" t="s">
        <v>129</v>
      </c>
      <c r="E125" s="40"/>
      <c r="F125" s="211" t="s">
        <v>182</v>
      </c>
      <c r="G125" s="40"/>
      <c r="H125" s="40"/>
      <c r="I125" s="212"/>
      <c r="J125" s="40"/>
      <c r="K125" s="40"/>
      <c r="L125" s="44"/>
      <c r="M125" s="213"/>
      <c r="N125" s="214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129</v>
      </c>
      <c r="AU125" s="17" t="s">
        <v>79</v>
      </c>
    </row>
    <row r="126" s="13" customFormat="1">
      <c r="A126" s="13"/>
      <c r="B126" s="215"/>
      <c r="C126" s="216"/>
      <c r="D126" s="217" t="s">
        <v>131</v>
      </c>
      <c r="E126" s="218" t="s">
        <v>19</v>
      </c>
      <c r="F126" s="219" t="s">
        <v>183</v>
      </c>
      <c r="G126" s="216"/>
      <c r="H126" s="220">
        <v>0.75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6" t="s">
        <v>131</v>
      </c>
      <c r="AU126" s="226" t="s">
        <v>79</v>
      </c>
      <c r="AV126" s="13" t="s">
        <v>79</v>
      </c>
      <c r="AW126" s="13" t="s">
        <v>33</v>
      </c>
      <c r="AX126" s="13" t="s">
        <v>77</v>
      </c>
      <c r="AY126" s="226" t="s">
        <v>119</v>
      </c>
    </row>
    <row r="127" s="2" customFormat="1" ht="22.2" customHeight="1">
      <c r="A127" s="38"/>
      <c r="B127" s="39"/>
      <c r="C127" s="197" t="s">
        <v>184</v>
      </c>
      <c r="D127" s="197" t="s">
        <v>122</v>
      </c>
      <c r="E127" s="198" t="s">
        <v>185</v>
      </c>
      <c r="F127" s="199" t="s">
        <v>186</v>
      </c>
      <c r="G127" s="200" t="s">
        <v>180</v>
      </c>
      <c r="H127" s="201">
        <v>0.069000000000000006</v>
      </c>
      <c r="I127" s="202"/>
      <c r="J127" s="203">
        <f>ROUND(I127*H127,2)</f>
        <v>0</v>
      </c>
      <c r="K127" s="199" t="s">
        <v>126</v>
      </c>
      <c r="L127" s="44"/>
      <c r="M127" s="204" t="s">
        <v>19</v>
      </c>
      <c r="N127" s="205" t="s">
        <v>43</v>
      </c>
      <c r="O127" s="84"/>
      <c r="P127" s="206">
        <f>O127*H127</f>
        <v>0</v>
      </c>
      <c r="Q127" s="206">
        <v>2.2563399999999998</v>
      </c>
      <c r="R127" s="206">
        <f>Q127*H127</f>
        <v>0.15568746</v>
      </c>
      <c r="S127" s="206">
        <v>0</v>
      </c>
      <c r="T127" s="20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8" t="s">
        <v>127</v>
      </c>
      <c r="AT127" s="208" t="s">
        <v>122</v>
      </c>
      <c r="AU127" s="208" t="s">
        <v>79</v>
      </c>
      <c r="AY127" s="17" t="s">
        <v>119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7" t="s">
        <v>77</v>
      </c>
      <c r="BK127" s="209">
        <f>ROUND(I127*H127,2)</f>
        <v>0</v>
      </c>
      <c r="BL127" s="17" t="s">
        <v>127</v>
      </c>
      <c r="BM127" s="208" t="s">
        <v>187</v>
      </c>
    </row>
    <row r="128" s="2" customFormat="1">
      <c r="A128" s="38"/>
      <c r="B128" s="39"/>
      <c r="C128" s="40"/>
      <c r="D128" s="210" t="s">
        <v>129</v>
      </c>
      <c r="E128" s="40"/>
      <c r="F128" s="211" t="s">
        <v>188</v>
      </c>
      <c r="G128" s="40"/>
      <c r="H128" s="40"/>
      <c r="I128" s="212"/>
      <c r="J128" s="40"/>
      <c r="K128" s="40"/>
      <c r="L128" s="44"/>
      <c r="M128" s="213"/>
      <c r="N128" s="214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79</v>
      </c>
    </row>
    <row r="129" s="13" customFormat="1">
      <c r="A129" s="13"/>
      <c r="B129" s="215"/>
      <c r="C129" s="216"/>
      <c r="D129" s="217" t="s">
        <v>131</v>
      </c>
      <c r="E129" s="218" t="s">
        <v>19</v>
      </c>
      <c r="F129" s="219" t="s">
        <v>189</v>
      </c>
      <c r="G129" s="216"/>
      <c r="H129" s="220">
        <v>0.037999999999999999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131</v>
      </c>
      <c r="AU129" s="226" t="s">
        <v>79</v>
      </c>
      <c r="AV129" s="13" t="s">
        <v>79</v>
      </c>
      <c r="AW129" s="13" t="s">
        <v>33</v>
      </c>
      <c r="AX129" s="13" t="s">
        <v>72</v>
      </c>
      <c r="AY129" s="226" t="s">
        <v>119</v>
      </c>
    </row>
    <row r="130" s="13" customFormat="1">
      <c r="A130" s="13"/>
      <c r="B130" s="215"/>
      <c r="C130" s="216"/>
      <c r="D130" s="217" t="s">
        <v>131</v>
      </c>
      <c r="E130" s="218" t="s">
        <v>19</v>
      </c>
      <c r="F130" s="219" t="s">
        <v>190</v>
      </c>
      <c r="G130" s="216"/>
      <c r="H130" s="220">
        <v>0.031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6" t="s">
        <v>131</v>
      </c>
      <c r="AU130" s="226" t="s">
        <v>79</v>
      </c>
      <c r="AV130" s="13" t="s">
        <v>79</v>
      </c>
      <c r="AW130" s="13" t="s">
        <v>33</v>
      </c>
      <c r="AX130" s="13" t="s">
        <v>72</v>
      </c>
      <c r="AY130" s="226" t="s">
        <v>119</v>
      </c>
    </row>
    <row r="131" s="14" customFormat="1">
      <c r="A131" s="14"/>
      <c r="B131" s="227"/>
      <c r="C131" s="228"/>
      <c r="D131" s="217" t="s">
        <v>131</v>
      </c>
      <c r="E131" s="229" t="s">
        <v>19</v>
      </c>
      <c r="F131" s="230" t="s">
        <v>164</v>
      </c>
      <c r="G131" s="228"/>
      <c r="H131" s="231">
        <v>0.069000000000000006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7" t="s">
        <v>131</v>
      </c>
      <c r="AU131" s="237" t="s">
        <v>79</v>
      </c>
      <c r="AV131" s="14" t="s">
        <v>127</v>
      </c>
      <c r="AW131" s="14" t="s">
        <v>33</v>
      </c>
      <c r="AX131" s="14" t="s">
        <v>77</v>
      </c>
      <c r="AY131" s="237" t="s">
        <v>119</v>
      </c>
    </row>
    <row r="132" s="12" customFormat="1" ht="22.8" customHeight="1">
      <c r="A132" s="12"/>
      <c r="B132" s="181"/>
      <c r="C132" s="182"/>
      <c r="D132" s="183" t="s">
        <v>71</v>
      </c>
      <c r="E132" s="195" t="s">
        <v>177</v>
      </c>
      <c r="F132" s="195" t="s">
        <v>191</v>
      </c>
      <c r="G132" s="182"/>
      <c r="H132" s="182"/>
      <c r="I132" s="185"/>
      <c r="J132" s="196">
        <f>BK132</f>
        <v>0</v>
      </c>
      <c r="K132" s="182"/>
      <c r="L132" s="187"/>
      <c r="M132" s="188"/>
      <c r="N132" s="189"/>
      <c r="O132" s="189"/>
      <c r="P132" s="190">
        <f>SUM(P133:P159)</f>
        <v>0</v>
      </c>
      <c r="Q132" s="189"/>
      <c r="R132" s="190">
        <f>SUM(R133:R159)</f>
        <v>0.0288864</v>
      </c>
      <c r="S132" s="189"/>
      <c r="T132" s="191">
        <f>SUM(T133:T159)</f>
        <v>6.7711030000000001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2" t="s">
        <v>77</v>
      </c>
      <c r="AT132" s="193" t="s">
        <v>71</v>
      </c>
      <c r="AU132" s="193" t="s">
        <v>77</v>
      </c>
      <c r="AY132" s="192" t="s">
        <v>119</v>
      </c>
      <c r="BK132" s="194">
        <f>SUM(BK133:BK159)</f>
        <v>0</v>
      </c>
    </row>
    <row r="133" s="2" customFormat="1" ht="22.2" customHeight="1">
      <c r="A133" s="38"/>
      <c r="B133" s="39"/>
      <c r="C133" s="197" t="s">
        <v>192</v>
      </c>
      <c r="D133" s="197" t="s">
        <v>122</v>
      </c>
      <c r="E133" s="198" t="s">
        <v>193</v>
      </c>
      <c r="F133" s="199" t="s">
        <v>194</v>
      </c>
      <c r="G133" s="200" t="s">
        <v>139</v>
      </c>
      <c r="H133" s="201">
        <v>169.91999999999999</v>
      </c>
      <c r="I133" s="202"/>
      <c r="J133" s="203">
        <f>ROUND(I133*H133,2)</f>
        <v>0</v>
      </c>
      <c r="K133" s="199" t="s">
        <v>126</v>
      </c>
      <c r="L133" s="44"/>
      <c r="M133" s="204" t="s">
        <v>19</v>
      </c>
      <c r="N133" s="205" t="s">
        <v>43</v>
      </c>
      <c r="O133" s="84"/>
      <c r="P133" s="206">
        <f>O133*H133</f>
        <v>0</v>
      </c>
      <c r="Q133" s="206">
        <v>0.00012999999999999999</v>
      </c>
      <c r="R133" s="206">
        <f>Q133*H133</f>
        <v>0.022089599999999997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127</v>
      </c>
      <c r="AT133" s="208" t="s">
        <v>122</v>
      </c>
      <c r="AU133" s="208" t="s">
        <v>79</v>
      </c>
      <c r="AY133" s="17" t="s">
        <v>119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7" t="s">
        <v>77</v>
      </c>
      <c r="BK133" s="209">
        <f>ROUND(I133*H133,2)</f>
        <v>0</v>
      </c>
      <c r="BL133" s="17" t="s">
        <v>127</v>
      </c>
      <c r="BM133" s="208" t="s">
        <v>195</v>
      </c>
    </row>
    <row r="134" s="2" customFormat="1">
      <c r="A134" s="38"/>
      <c r="B134" s="39"/>
      <c r="C134" s="40"/>
      <c r="D134" s="210" t="s">
        <v>129</v>
      </c>
      <c r="E134" s="40"/>
      <c r="F134" s="211" t="s">
        <v>196</v>
      </c>
      <c r="G134" s="40"/>
      <c r="H134" s="40"/>
      <c r="I134" s="212"/>
      <c r="J134" s="40"/>
      <c r="K134" s="40"/>
      <c r="L134" s="44"/>
      <c r="M134" s="213"/>
      <c r="N134" s="214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79</v>
      </c>
    </row>
    <row r="135" s="2" customFormat="1" ht="22.2" customHeight="1">
      <c r="A135" s="38"/>
      <c r="B135" s="39"/>
      <c r="C135" s="197" t="s">
        <v>197</v>
      </c>
      <c r="D135" s="197" t="s">
        <v>122</v>
      </c>
      <c r="E135" s="198" t="s">
        <v>198</v>
      </c>
      <c r="F135" s="199" t="s">
        <v>199</v>
      </c>
      <c r="G135" s="200" t="s">
        <v>139</v>
      </c>
      <c r="H135" s="201">
        <v>169.91999999999999</v>
      </c>
      <c r="I135" s="202"/>
      <c r="J135" s="203">
        <f>ROUND(I135*H135,2)</f>
        <v>0</v>
      </c>
      <c r="K135" s="199" t="s">
        <v>126</v>
      </c>
      <c r="L135" s="44"/>
      <c r="M135" s="204" t="s">
        <v>19</v>
      </c>
      <c r="N135" s="205" t="s">
        <v>43</v>
      </c>
      <c r="O135" s="84"/>
      <c r="P135" s="206">
        <f>O135*H135</f>
        <v>0</v>
      </c>
      <c r="Q135" s="206">
        <v>4.0000000000000003E-05</v>
      </c>
      <c r="R135" s="206">
        <f>Q135*H135</f>
        <v>0.0067968000000000004</v>
      </c>
      <c r="S135" s="206">
        <v>0</v>
      </c>
      <c r="T135" s="20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8" t="s">
        <v>127</v>
      </c>
      <c r="AT135" s="208" t="s">
        <v>122</v>
      </c>
      <c r="AU135" s="208" t="s">
        <v>79</v>
      </c>
      <c r="AY135" s="17" t="s">
        <v>119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7" t="s">
        <v>77</v>
      </c>
      <c r="BK135" s="209">
        <f>ROUND(I135*H135,2)</f>
        <v>0</v>
      </c>
      <c r="BL135" s="17" t="s">
        <v>127</v>
      </c>
      <c r="BM135" s="208" t="s">
        <v>200</v>
      </c>
    </row>
    <row r="136" s="2" customFormat="1">
      <c r="A136" s="38"/>
      <c r="B136" s="39"/>
      <c r="C136" s="40"/>
      <c r="D136" s="210" t="s">
        <v>129</v>
      </c>
      <c r="E136" s="40"/>
      <c r="F136" s="211" t="s">
        <v>201</v>
      </c>
      <c r="G136" s="40"/>
      <c r="H136" s="40"/>
      <c r="I136" s="212"/>
      <c r="J136" s="40"/>
      <c r="K136" s="40"/>
      <c r="L136" s="44"/>
      <c r="M136" s="213"/>
      <c r="N136" s="214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79</v>
      </c>
    </row>
    <row r="137" s="2" customFormat="1" ht="22.2" customHeight="1">
      <c r="A137" s="38"/>
      <c r="B137" s="39"/>
      <c r="C137" s="197" t="s">
        <v>202</v>
      </c>
      <c r="D137" s="197" t="s">
        <v>122</v>
      </c>
      <c r="E137" s="198" t="s">
        <v>203</v>
      </c>
      <c r="F137" s="199" t="s">
        <v>204</v>
      </c>
      <c r="G137" s="200" t="s">
        <v>139</v>
      </c>
      <c r="H137" s="201">
        <v>18.513000000000002</v>
      </c>
      <c r="I137" s="202"/>
      <c r="J137" s="203">
        <f>ROUND(I137*H137,2)</f>
        <v>0</v>
      </c>
      <c r="K137" s="199" t="s">
        <v>126</v>
      </c>
      <c r="L137" s="44"/>
      <c r="M137" s="204" t="s">
        <v>19</v>
      </c>
      <c r="N137" s="205" t="s">
        <v>43</v>
      </c>
      <c r="O137" s="84"/>
      <c r="P137" s="206">
        <f>O137*H137</f>
        <v>0</v>
      </c>
      <c r="Q137" s="206">
        <v>0</v>
      </c>
      <c r="R137" s="206">
        <f>Q137*H137</f>
        <v>0</v>
      </c>
      <c r="S137" s="206">
        <v>0.13100000000000001</v>
      </c>
      <c r="T137" s="207">
        <f>S137*H137</f>
        <v>2.4252030000000002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127</v>
      </c>
      <c r="AT137" s="208" t="s">
        <v>122</v>
      </c>
      <c r="AU137" s="208" t="s">
        <v>79</v>
      </c>
      <c r="AY137" s="17" t="s">
        <v>119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7" t="s">
        <v>77</v>
      </c>
      <c r="BK137" s="209">
        <f>ROUND(I137*H137,2)</f>
        <v>0</v>
      </c>
      <c r="BL137" s="17" t="s">
        <v>127</v>
      </c>
      <c r="BM137" s="208" t="s">
        <v>205</v>
      </c>
    </row>
    <row r="138" s="2" customFormat="1">
      <c r="A138" s="38"/>
      <c r="B138" s="39"/>
      <c r="C138" s="40"/>
      <c r="D138" s="210" t="s">
        <v>129</v>
      </c>
      <c r="E138" s="40"/>
      <c r="F138" s="211" t="s">
        <v>206</v>
      </c>
      <c r="G138" s="40"/>
      <c r="H138" s="40"/>
      <c r="I138" s="212"/>
      <c r="J138" s="40"/>
      <c r="K138" s="40"/>
      <c r="L138" s="44"/>
      <c r="M138" s="213"/>
      <c r="N138" s="214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79</v>
      </c>
    </row>
    <row r="139" s="13" customFormat="1">
      <c r="A139" s="13"/>
      <c r="B139" s="215"/>
      <c r="C139" s="216"/>
      <c r="D139" s="217" t="s">
        <v>131</v>
      </c>
      <c r="E139" s="218" t="s">
        <v>19</v>
      </c>
      <c r="F139" s="219" t="s">
        <v>207</v>
      </c>
      <c r="G139" s="216"/>
      <c r="H139" s="220">
        <v>18.513000000000002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6" t="s">
        <v>131</v>
      </c>
      <c r="AU139" s="226" t="s">
        <v>79</v>
      </c>
      <c r="AV139" s="13" t="s">
        <v>79</v>
      </c>
      <c r="AW139" s="13" t="s">
        <v>33</v>
      </c>
      <c r="AX139" s="13" t="s">
        <v>77</v>
      </c>
      <c r="AY139" s="226" t="s">
        <v>119</v>
      </c>
    </row>
    <row r="140" s="2" customFormat="1" ht="22.2" customHeight="1">
      <c r="A140" s="38"/>
      <c r="B140" s="39"/>
      <c r="C140" s="197" t="s">
        <v>208</v>
      </c>
      <c r="D140" s="197" t="s">
        <v>122</v>
      </c>
      <c r="E140" s="198" t="s">
        <v>209</v>
      </c>
      <c r="F140" s="199" t="s">
        <v>210</v>
      </c>
      <c r="G140" s="200" t="s">
        <v>139</v>
      </c>
      <c r="H140" s="201">
        <v>5</v>
      </c>
      <c r="I140" s="202"/>
      <c r="J140" s="203">
        <f>ROUND(I140*H140,2)</f>
        <v>0</v>
      </c>
      <c r="K140" s="199" t="s">
        <v>126</v>
      </c>
      <c r="L140" s="44"/>
      <c r="M140" s="204" t="s">
        <v>19</v>
      </c>
      <c r="N140" s="205" t="s">
        <v>43</v>
      </c>
      <c r="O140" s="84"/>
      <c r="P140" s="206">
        <f>O140*H140</f>
        <v>0</v>
      </c>
      <c r="Q140" s="206">
        <v>0</v>
      </c>
      <c r="R140" s="206">
        <f>Q140*H140</f>
        <v>0</v>
      </c>
      <c r="S140" s="206">
        <v>0.075999999999999998</v>
      </c>
      <c r="T140" s="207">
        <f>S140*H140</f>
        <v>0.38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127</v>
      </c>
      <c r="AT140" s="208" t="s">
        <v>122</v>
      </c>
      <c r="AU140" s="208" t="s">
        <v>79</v>
      </c>
      <c r="AY140" s="17" t="s">
        <v>119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7" t="s">
        <v>77</v>
      </c>
      <c r="BK140" s="209">
        <f>ROUND(I140*H140,2)</f>
        <v>0</v>
      </c>
      <c r="BL140" s="17" t="s">
        <v>127</v>
      </c>
      <c r="BM140" s="208" t="s">
        <v>211</v>
      </c>
    </row>
    <row r="141" s="2" customFormat="1">
      <c r="A141" s="38"/>
      <c r="B141" s="39"/>
      <c r="C141" s="40"/>
      <c r="D141" s="210" t="s">
        <v>129</v>
      </c>
      <c r="E141" s="40"/>
      <c r="F141" s="211" t="s">
        <v>212</v>
      </c>
      <c r="G141" s="40"/>
      <c r="H141" s="40"/>
      <c r="I141" s="212"/>
      <c r="J141" s="40"/>
      <c r="K141" s="40"/>
      <c r="L141" s="44"/>
      <c r="M141" s="213"/>
      <c r="N141" s="214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79</v>
      </c>
    </row>
    <row r="142" s="13" customFormat="1">
      <c r="A142" s="13"/>
      <c r="B142" s="215"/>
      <c r="C142" s="216"/>
      <c r="D142" s="217" t="s">
        <v>131</v>
      </c>
      <c r="E142" s="218" t="s">
        <v>19</v>
      </c>
      <c r="F142" s="219" t="s">
        <v>213</v>
      </c>
      <c r="G142" s="216"/>
      <c r="H142" s="220">
        <v>5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131</v>
      </c>
      <c r="AU142" s="226" t="s">
        <v>79</v>
      </c>
      <c r="AV142" s="13" t="s">
        <v>79</v>
      </c>
      <c r="AW142" s="13" t="s">
        <v>33</v>
      </c>
      <c r="AX142" s="13" t="s">
        <v>77</v>
      </c>
      <c r="AY142" s="226" t="s">
        <v>119</v>
      </c>
    </row>
    <row r="143" s="2" customFormat="1" ht="19.8" customHeight="1">
      <c r="A143" s="38"/>
      <c r="B143" s="39"/>
      <c r="C143" s="197" t="s">
        <v>8</v>
      </c>
      <c r="D143" s="197" t="s">
        <v>122</v>
      </c>
      <c r="E143" s="198" t="s">
        <v>214</v>
      </c>
      <c r="F143" s="199" t="s">
        <v>215</v>
      </c>
      <c r="G143" s="200" t="s">
        <v>216</v>
      </c>
      <c r="H143" s="201">
        <v>4</v>
      </c>
      <c r="I143" s="202"/>
      <c r="J143" s="203">
        <f>ROUND(I143*H143,2)</f>
        <v>0</v>
      </c>
      <c r="K143" s="199" t="s">
        <v>126</v>
      </c>
      <c r="L143" s="44"/>
      <c r="M143" s="204" t="s">
        <v>19</v>
      </c>
      <c r="N143" s="205" t="s">
        <v>43</v>
      </c>
      <c r="O143" s="84"/>
      <c r="P143" s="206">
        <f>O143*H143</f>
        <v>0</v>
      </c>
      <c r="Q143" s="206">
        <v>0</v>
      </c>
      <c r="R143" s="206">
        <f>Q143*H143</f>
        <v>0</v>
      </c>
      <c r="S143" s="206">
        <v>0.017999999999999999</v>
      </c>
      <c r="T143" s="207">
        <f>S143*H143</f>
        <v>0.071999999999999995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8" t="s">
        <v>127</v>
      </c>
      <c r="AT143" s="208" t="s">
        <v>122</v>
      </c>
      <c r="AU143" s="208" t="s">
        <v>79</v>
      </c>
      <c r="AY143" s="17" t="s">
        <v>119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7" t="s">
        <v>77</v>
      </c>
      <c r="BK143" s="209">
        <f>ROUND(I143*H143,2)</f>
        <v>0</v>
      </c>
      <c r="BL143" s="17" t="s">
        <v>127</v>
      </c>
      <c r="BM143" s="208" t="s">
        <v>217</v>
      </c>
    </row>
    <row r="144" s="2" customFormat="1">
      <c r="A144" s="38"/>
      <c r="B144" s="39"/>
      <c r="C144" s="40"/>
      <c r="D144" s="210" t="s">
        <v>129</v>
      </c>
      <c r="E144" s="40"/>
      <c r="F144" s="211" t="s">
        <v>218</v>
      </c>
      <c r="G144" s="40"/>
      <c r="H144" s="40"/>
      <c r="I144" s="212"/>
      <c r="J144" s="40"/>
      <c r="K144" s="40"/>
      <c r="L144" s="44"/>
      <c r="M144" s="213"/>
      <c r="N144" s="214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129</v>
      </c>
      <c r="AU144" s="17" t="s">
        <v>79</v>
      </c>
    </row>
    <row r="145" s="13" customFormat="1">
      <c r="A145" s="13"/>
      <c r="B145" s="215"/>
      <c r="C145" s="216"/>
      <c r="D145" s="217" t="s">
        <v>131</v>
      </c>
      <c r="E145" s="218" t="s">
        <v>19</v>
      </c>
      <c r="F145" s="219" t="s">
        <v>219</v>
      </c>
      <c r="G145" s="216"/>
      <c r="H145" s="220">
        <v>4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6" t="s">
        <v>131</v>
      </c>
      <c r="AU145" s="226" t="s">
        <v>79</v>
      </c>
      <c r="AV145" s="13" t="s">
        <v>79</v>
      </c>
      <c r="AW145" s="13" t="s">
        <v>33</v>
      </c>
      <c r="AX145" s="13" t="s">
        <v>77</v>
      </c>
      <c r="AY145" s="226" t="s">
        <v>119</v>
      </c>
    </row>
    <row r="146" s="2" customFormat="1" ht="19.8" customHeight="1">
      <c r="A146" s="38"/>
      <c r="B146" s="39"/>
      <c r="C146" s="197" t="s">
        <v>220</v>
      </c>
      <c r="D146" s="197" t="s">
        <v>122</v>
      </c>
      <c r="E146" s="198" t="s">
        <v>221</v>
      </c>
      <c r="F146" s="199" t="s">
        <v>222</v>
      </c>
      <c r="G146" s="200" t="s">
        <v>216</v>
      </c>
      <c r="H146" s="201">
        <v>3.7999999999999998</v>
      </c>
      <c r="I146" s="202"/>
      <c r="J146" s="203">
        <f>ROUND(I146*H146,2)</f>
        <v>0</v>
      </c>
      <c r="K146" s="199" t="s">
        <v>126</v>
      </c>
      <c r="L146" s="44"/>
      <c r="M146" s="204" t="s">
        <v>19</v>
      </c>
      <c r="N146" s="205" t="s">
        <v>43</v>
      </c>
      <c r="O146" s="84"/>
      <c r="P146" s="206">
        <f>O146*H146</f>
        <v>0</v>
      </c>
      <c r="Q146" s="206">
        <v>0</v>
      </c>
      <c r="R146" s="206">
        <f>Q146*H146</f>
        <v>0</v>
      </c>
      <c r="S146" s="206">
        <v>0.021999999999999999</v>
      </c>
      <c r="T146" s="207">
        <f>S146*H146</f>
        <v>0.083599999999999994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127</v>
      </c>
      <c r="AT146" s="208" t="s">
        <v>122</v>
      </c>
      <c r="AU146" s="208" t="s">
        <v>79</v>
      </c>
      <c r="AY146" s="17" t="s">
        <v>119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7" t="s">
        <v>77</v>
      </c>
      <c r="BK146" s="209">
        <f>ROUND(I146*H146,2)</f>
        <v>0</v>
      </c>
      <c r="BL146" s="17" t="s">
        <v>127</v>
      </c>
      <c r="BM146" s="208" t="s">
        <v>223</v>
      </c>
    </row>
    <row r="147" s="2" customFormat="1">
      <c r="A147" s="38"/>
      <c r="B147" s="39"/>
      <c r="C147" s="40"/>
      <c r="D147" s="210" t="s">
        <v>129</v>
      </c>
      <c r="E147" s="40"/>
      <c r="F147" s="211" t="s">
        <v>224</v>
      </c>
      <c r="G147" s="40"/>
      <c r="H147" s="40"/>
      <c r="I147" s="212"/>
      <c r="J147" s="40"/>
      <c r="K147" s="40"/>
      <c r="L147" s="44"/>
      <c r="M147" s="213"/>
      <c r="N147" s="214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129</v>
      </c>
      <c r="AU147" s="17" t="s">
        <v>79</v>
      </c>
    </row>
    <row r="148" s="13" customFormat="1">
      <c r="A148" s="13"/>
      <c r="B148" s="215"/>
      <c r="C148" s="216"/>
      <c r="D148" s="217" t="s">
        <v>131</v>
      </c>
      <c r="E148" s="218" t="s">
        <v>19</v>
      </c>
      <c r="F148" s="219" t="s">
        <v>225</v>
      </c>
      <c r="G148" s="216"/>
      <c r="H148" s="220">
        <v>3.7999999999999998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6" t="s">
        <v>131</v>
      </c>
      <c r="AU148" s="226" t="s">
        <v>79</v>
      </c>
      <c r="AV148" s="13" t="s">
        <v>79</v>
      </c>
      <c r="AW148" s="13" t="s">
        <v>33</v>
      </c>
      <c r="AX148" s="13" t="s">
        <v>77</v>
      </c>
      <c r="AY148" s="226" t="s">
        <v>119</v>
      </c>
    </row>
    <row r="149" s="2" customFormat="1" ht="22.2" customHeight="1">
      <c r="A149" s="38"/>
      <c r="B149" s="39"/>
      <c r="C149" s="197" t="s">
        <v>226</v>
      </c>
      <c r="D149" s="197" t="s">
        <v>122</v>
      </c>
      <c r="E149" s="198" t="s">
        <v>227</v>
      </c>
      <c r="F149" s="199" t="s">
        <v>228</v>
      </c>
      <c r="G149" s="200" t="s">
        <v>139</v>
      </c>
      <c r="H149" s="201">
        <v>287.19499999999999</v>
      </c>
      <c r="I149" s="202"/>
      <c r="J149" s="203">
        <f>ROUND(I149*H149,2)</f>
        <v>0</v>
      </c>
      <c r="K149" s="199" t="s">
        <v>126</v>
      </c>
      <c r="L149" s="44"/>
      <c r="M149" s="204" t="s">
        <v>19</v>
      </c>
      <c r="N149" s="205" t="s">
        <v>43</v>
      </c>
      <c r="O149" s="84"/>
      <c r="P149" s="206">
        <f>O149*H149</f>
        <v>0</v>
      </c>
      <c r="Q149" s="206">
        <v>0</v>
      </c>
      <c r="R149" s="206">
        <f>Q149*H149</f>
        <v>0</v>
      </c>
      <c r="S149" s="206">
        <v>0.0040000000000000001</v>
      </c>
      <c r="T149" s="207">
        <f>S149*H149</f>
        <v>1.1487799999999999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8" t="s">
        <v>127</v>
      </c>
      <c r="AT149" s="208" t="s">
        <v>122</v>
      </c>
      <c r="AU149" s="208" t="s">
        <v>79</v>
      </c>
      <c r="AY149" s="17" t="s">
        <v>119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7" t="s">
        <v>77</v>
      </c>
      <c r="BK149" s="209">
        <f>ROUND(I149*H149,2)</f>
        <v>0</v>
      </c>
      <c r="BL149" s="17" t="s">
        <v>127</v>
      </c>
      <c r="BM149" s="208" t="s">
        <v>229</v>
      </c>
    </row>
    <row r="150" s="2" customFormat="1">
      <c r="A150" s="38"/>
      <c r="B150" s="39"/>
      <c r="C150" s="40"/>
      <c r="D150" s="210" t="s">
        <v>129</v>
      </c>
      <c r="E150" s="40"/>
      <c r="F150" s="211" t="s">
        <v>230</v>
      </c>
      <c r="G150" s="40"/>
      <c r="H150" s="40"/>
      <c r="I150" s="212"/>
      <c r="J150" s="40"/>
      <c r="K150" s="40"/>
      <c r="L150" s="44"/>
      <c r="M150" s="213"/>
      <c r="N150" s="214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129</v>
      </c>
      <c r="AU150" s="17" t="s">
        <v>79</v>
      </c>
    </row>
    <row r="151" s="2" customFormat="1" ht="22.2" customHeight="1">
      <c r="A151" s="38"/>
      <c r="B151" s="39"/>
      <c r="C151" s="197" t="s">
        <v>231</v>
      </c>
      <c r="D151" s="197" t="s">
        <v>122</v>
      </c>
      <c r="E151" s="198" t="s">
        <v>232</v>
      </c>
      <c r="F151" s="199" t="s">
        <v>233</v>
      </c>
      <c r="G151" s="200" t="s">
        <v>139</v>
      </c>
      <c r="H151" s="201">
        <v>39.140000000000001</v>
      </c>
      <c r="I151" s="202"/>
      <c r="J151" s="203">
        <f>ROUND(I151*H151,2)</f>
        <v>0</v>
      </c>
      <c r="K151" s="199" t="s">
        <v>126</v>
      </c>
      <c r="L151" s="44"/>
      <c r="M151" s="204" t="s">
        <v>19</v>
      </c>
      <c r="N151" s="205" t="s">
        <v>43</v>
      </c>
      <c r="O151" s="84"/>
      <c r="P151" s="206">
        <f>O151*H151</f>
        <v>0</v>
      </c>
      <c r="Q151" s="206">
        <v>0</v>
      </c>
      <c r="R151" s="206">
        <f>Q151*H151</f>
        <v>0</v>
      </c>
      <c r="S151" s="206">
        <v>0.068000000000000005</v>
      </c>
      <c r="T151" s="207">
        <f>S151*H151</f>
        <v>2.6615200000000003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127</v>
      </c>
      <c r="AT151" s="208" t="s">
        <v>122</v>
      </c>
      <c r="AU151" s="208" t="s">
        <v>79</v>
      </c>
      <c r="AY151" s="17" t="s">
        <v>119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7" t="s">
        <v>77</v>
      </c>
      <c r="BK151" s="209">
        <f>ROUND(I151*H151,2)</f>
        <v>0</v>
      </c>
      <c r="BL151" s="17" t="s">
        <v>127</v>
      </c>
      <c r="BM151" s="208" t="s">
        <v>234</v>
      </c>
    </row>
    <row r="152" s="2" customFormat="1">
      <c r="A152" s="38"/>
      <c r="B152" s="39"/>
      <c r="C152" s="40"/>
      <c r="D152" s="210" t="s">
        <v>129</v>
      </c>
      <c r="E152" s="40"/>
      <c r="F152" s="211" t="s">
        <v>235</v>
      </c>
      <c r="G152" s="40"/>
      <c r="H152" s="40"/>
      <c r="I152" s="212"/>
      <c r="J152" s="40"/>
      <c r="K152" s="40"/>
      <c r="L152" s="44"/>
      <c r="M152" s="213"/>
      <c r="N152" s="214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79</v>
      </c>
    </row>
    <row r="153" s="13" customFormat="1">
      <c r="A153" s="13"/>
      <c r="B153" s="215"/>
      <c r="C153" s="216"/>
      <c r="D153" s="217" t="s">
        <v>131</v>
      </c>
      <c r="E153" s="218" t="s">
        <v>19</v>
      </c>
      <c r="F153" s="219" t="s">
        <v>236</v>
      </c>
      <c r="G153" s="216"/>
      <c r="H153" s="220">
        <v>5.25</v>
      </c>
      <c r="I153" s="221"/>
      <c r="J153" s="216"/>
      <c r="K153" s="216"/>
      <c r="L153" s="222"/>
      <c r="M153" s="223"/>
      <c r="N153" s="224"/>
      <c r="O153" s="224"/>
      <c r="P153" s="224"/>
      <c r="Q153" s="224"/>
      <c r="R153" s="224"/>
      <c r="S153" s="224"/>
      <c r="T153" s="22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6" t="s">
        <v>131</v>
      </c>
      <c r="AU153" s="226" t="s">
        <v>79</v>
      </c>
      <c r="AV153" s="13" t="s">
        <v>79</v>
      </c>
      <c r="AW153" s="13" t="s">
        <v>33</v>
      </c>
      <c r="AX153" s="13" t="s">
        <v>72</v>
      </c>
      <c r="AY153" s="226" t="s">
        <v>119</v>
      </c>
    </row>
    <row r="154" s="13" customFormat="1">
      <c r="A154" s="13"/>
      <c r="B154" s="215"/>
      <c r="C154" s="216"/>
      <c r="D154" s="217" t="s">
        <v>131</v>
      </c>
      <c r="E154" s="218" t="s">
        <v>19</v>
      </c>
      <c r="F154" s="219" t="s">
        <v>237</v>
      </c>
      <c r="G154" s="216"/>
      <c r="H154" s="220">
        <v>3.2000000000000002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6" t="s">
        <v>131</v>
      </c>
      <c r="AU154" s="226" t="s">
        <v>79</v>
      </c>
      <c r="AV154" s="13" t="s">
        <v>79</v>
      </c>
      <c r="AW154" s="13" t="s">
        <v>33</v>
      </c>
      <c r="AX154" s="13" t="s">
        <v>72</v>
      </c>
      <c r="AY154" s="226" t="s">
        <v>119</v>
      </c>
    </row>
    <row r="155" s="13" customFormat="1">
      <c r="A155" s="13"/>
      <c r="B155" s="215"/>
      <c r="C155" s="216"/>
      <c r="D155" s="217" t="s">
        <v>131</v>
      </c>
      <c r="E155" s="218" t="s">
        <v>19</v>
      </c>
      <c r="F155" s="219" t="s">
        <v>238</v>
      </c>
      <c r="G155" s="216"/>
      <c r="H155" s="220">
        <v>30.690000000000001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131</v>
      </c>
      <c r="AU155" s="226" t="s">
        <v>79</v>
      </c>
      <c r="AV155" s="13" t="s">
        <v>79</v>
      </c>
      <c r="AW155" s="13" t="s">
        <v>33</v>
      </c>
      <c r="AX155" s="13" t="s">
        <v>72</v>
      </c>
      <c r="AY155" s="226" t="s">
        <v>119</v>
      </c>
    </row>
    <row r="156" s="14" customFormat="1">
      <c r="A156" s="14"/>
      <c r="B156" s="227"/>
      <c r="C156" s="228"/>
      <c r="D156" s="217" t="s">
        <v>131</v>
      </c>
      <c r="E156" s="229" t="s">
        <v>19</v>
      </c>
      <c r="F156" s="230" t="s">
        <v>164</v>
      </c>
      <c r="G156" s="228"/>
      <c r="H156" s="231">
        <v>39.140000000000001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7" t="s">
        <v>131</v>
      </c>
      <c r="AU156" s="237" t="s">
        <v>79</v>
      </c>
      <c r="AV156" s="14" t="s">
        <v>127</v>
      </c>
      <c r="AW156" s="14" t="s">
        <v>33</v>
      </c>
      <c r="AX156" s="14" t="s">
        <v>77</v>
      </c>
      <c r="AY156" s="237" t="s">
        <v>119</v>
      </c>
    </row>
    <row r="157" s="2" customFormat="1" ht="14.4" customHeight="1">
      <c r="A157" s="38"/>
      <c r="B157" s="39"/>
      <c r="C157" s="197" t="s">
        <v>239</v>
      </c>
      <c r="D157" s="197" t="s">
        <v>122</v>
      </c>
      <c r="E157" s="198" t="s">
        <v>240</v>
      </c>
      <c r="F157" s="199" t="s">
        <v>241</v>
      </c>
      <c r="G157" s="200" t="s">
        <v>242</v>
      </c>
      <c r="H157" s="201">
        <v>24</v>
      </c>
      <c r="I157" s="202"/>
      <c r="J157" s="203">
        <f>ROUND(I157*H157,2)</f>
        <v>0</v>
      </c>
      <c r="K157" s="199" t="s">
        <v>19</v>
      </c>
      <c r="L157" s="44"/>
      <c r="M157" s="204" t="s">
        <v>19</v>
      </c>
      <c r="N157" s="205" t="s">
        <v>43</v>
      </c>
      <c r="O157" s="84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127</v>
      </c>
      <c r="AT157" s="208" t="s">
        <v>122</v>
      </c>
      <c r="AU157" s="208" t="s">
        <v>79</v>
      </c>
      <c r="AY157" s="17" t="s">
        <v>119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7" t="s">
        <v>77</v>
      </c>
      <c r="BK157" s="209">
        <f>ROUND(I157*H157,2)</f>
        <v>0</v>
      </c>
      <c r="BL157" s="17" t="s">
        <v>127</v>
      </c>
      <c r="BM157" s="208" t="s">
        <v>243</v>
      </c>
    </row>
    <row r="158" s="2" customFormat="1" ht="14.4" customHeight="1">
      <c r="A158" s="38"/>
      <c r="B158" s="39"/>
      <c r="C158" s="197" t="s">
        <v>244</v>
      </c>
      <c r="D158" s="197" t="s">
        <v>122</v>
      </c>
      <c r="E158" s="198" t="s">
        <v>245</v>
      </c>
      <c r="F158" s="199" t="s">
        <v>246</v>
      </c>
      <c r="G158" s="200" t="s">
        <v>247</v>
      </c>
      <c r="H158" s="201">
        <v>1</v>
      </c>
      <c r="I158" s="202"/>
      <c r="J158" s="203">
        <f>ROUND(I158*H158,2)</f>
        <v>0</v>
      </c>
      <c r="K158" s="199" t="s">
        <v>19</v>
      </c>
      <c r="L158" s="44"/>
      <c r="M158" s="204" t="s">
        <v>19</v>
      </c>
      <c r="N158" s="205" t="s">
        <v>43</v>
      </c>
      <c r="O158" s="84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8" t="s">
        <v>127</v>
      </c>
      <c r="AT158" s="208" t="s">
        <v>122</v>
      </c>
      <c r="AU158" s="208" t="s">
        <v>79</v>
      </c>
      <c r="AY158" s="17" t="s">
        <v>119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7" t="s">
        <v>77</v>
      </c>
      <c r="BK158" s="209">
        <f>ROUND(I158*H158,2)</f>
        <v>0</v>
      </c>
      <c r="BL158" s="17" t="s">
        <v>127</v>
      </c>
      <c r="BM158" s="208" t="s">
        <v>248</v>
      </c>
    </row>
    <row r="159" s="2" customFormat="1" ht="14.4" customHeight="1">
      <c r="A159" s="38"/>
      <c r="B159" s="39"/>
      <c r="C159" s="197" t="s">
        <v>7</v>
      </c>
      <c r="D159" s="197" t="s">
        <v>122</v>
      </c>
      <c r="E159" s="198" t="s">
        <v>249</v>
      </c>
      <c r="F159" s="199" t="s">
        <v>250</v>
      </c>
      <c r="G159" s="200" t="s">
        <v>247</v>
      </c>
      <c r="H159" s="201">
        <v>1</v>
      </c>
      <c r="I159" s="202"/>
      <c r="J159" s="203">
        <f>ROUND(I159*H159,2)</f>
        <v>0</v>
      </c>
      <c r="K159" s="199" t="s">
        <v>19</v>
      </c>
      <c r="L159" s="44"/>
      <c r="M159" s="204" t="s">
        <v>19</v>
      </c>
      <c r="N159" s="205" t="s">
        <v>43</v>
      </c>
      <c r="O159" s="84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8" t="s">
        <v>127</v>
      </c>
      <c r="AT159" s="208" t="s">
        <v>122</v>
      </c>
      <c r="AU159" s="208" t="s">
        <v>79</v>
      </c>
      <c r="AY159" s="17" t="s">
        <v>119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7" t="s">
        <v>77</v>
      </c>
      <c r="BK159" s="209">
        <f>ROUND(I159*H159,2)</f>
        <v>0</v>
      </c>
      <c r="BL159" s="17" t="s">
        <v>127</v>
      </c>
      <c r="BM159" s="208" t="s">
        <v>251</v>
      </c>
    </row>
    <row r="160" s="12" customFormat="1" ht="22.8" customHeight="1">
      <c r="A160" s="12"/>
      <c r="B160" s="181"/>
      <c r="C160" s="182"/>
      <c r="D160" s="183" t="s">
        <v>71</v>
      </c>
      <c r="E160" s="195" t="s">
        <v>252</v>
      </c>
      <c r="F160" s="195" t="s">
        <v>253</v>
      </c>
      <c r="G160" s="182"/>
      <c r="H160" s="182"/>
      <c r="I160" s="185"/>
      <c r="J160" s="196">
        <f>BK160</f>
        <v>0</v>
      </c>
      <c r="K160" s="182"/>
      <c r="L160" s="187"/>
      <c r="M160" s="188"/>
      <c r="N160" s="189"/>
      <c r="O160" s="189"/>
      <c r="P160" s="190">
        <f>SUM(P161:P169)</f>
        <v>0</v>
      </c>
      <c r="Q160" s="189"/>
      <c r="R160" s="190">
        <f>SUM(R161:R169)</f>
        <v>0</v>
      </c>
      <c r="S160" s="189"/>
      <c r="T160" s="191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2" t="s">
        <v>77</v>
      </c>
      <c r="AT160" s="193" t="s">
        <v>71</v>
      </c>
      <c r="AU160" s="193" t="s">
        <v>77</v>
      </c>
      <c r="AY160" s="192" t="s">
        <v>119</v>
      </c>
      <c r="BK160" s="194">
        <f>SUM(BK161:BK169)</f>
        <v>0</v>
      </c>
    </row>
    <row r="161" s="2" customFormat="1" ht="22.2" customHeight="1">
      <c r="A161" s="38"/>
      <c r="B161" s="39"/>
      <c r="C161" s="197" t="s">
        <v>254</v>
      </c>
      <c r="D161" s="197" t="s">
        <v>122</v>
      </c>
      <c r="E161" s="198" t="s">
        <v>255</v>
      </c>
      <c r="F161" s="199" t="s">
        <v>256</v>
      </c>
      <c r="G161" s="200" t="s">
        <v>257</v>
      </c>
      <c r="H161" s="201">
        <v>6.7709999999999999</v>
      </c>
      <c r="I161" s="202"/>
      <c r="J161" s="203">
        <f>ROUND(I161*H161,2)</f>
        <v>0</v>
      </c>
      <c r="K161" s="199" t="s">
        <v>126</v>
      </c>
      <c r="L161" s="44"/>
      <c r="M161" s="204" t="s">
        <v>19</v>
      </c>
      <c r="N161" s="205" t="s">
        <v>43</v>
      </c>
      <c r="O161" s="84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127</v>
      </c>
      <c r="AT161" s="208" t="s">
        <v>122</v>
      </c>
      <c r="AU161" s="208" t="s">
        <v>79</v>
      </c>
      <c r="AY161" s="17" t="s">
        <v>119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7" t="s">
        <v>77</v>
      </c>
      <c r="BK161" s="209">
        <f>ROUND(I161*H161,2)</f>
        <v>0</v>
      </c>
      <c r="BL161" s="17" t="s">
        <v>127</v>
      </c>
      <c r="BM161" s="208" t="s">
        <v>258</v>
      </c>
    </row>
    <row r="162" s="2" customFormat="1">
      <c r="A162" s="38"/>
      <c r="B162" s="39"/>
      <c r="C162" s="40"/>
      <c r="D162" s="210" t="s">
        <v>129</v>
      </c>
      <c r="E162" s="40"/>
      <c r="F162" s="211" t="s">
        <v>259</v>
      </c>
      <c r="G162" s="40"/>
      <c r="H162" s="40"/>
      <c r="I162" s="212"/>
      <c r="J162" s="40"/>
      <c r="K162" s="40"/>
      <c r="L162" s="44"/>
      <c r="M162" s="213"/>
      <c r="N162" s="214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79</v>
      </c>
    </row>
    <row r="163" s="2" customFormat="1" ht="19.8" customHeight="1">
      <c r="A163" s="38"/>
      <c r="B163" s="39"/>
      <c r="C163" s="197" t="s">
        <v>260</v>
      </c>
      <c r="D163" s="197" t="s">
        <v>122</v>
      </c>
      <c r="E163" s="198" t="s">
        <v>261</v>
      </c>
      <c r="F163" s="199" t="s">
        <v>262</v>
      </c>
      <c r="G163" s="200" t="s">
        <v>257</v>
      </c>
      <c r="H163" s="201">
        <v>6.7709999999999999</v>
      </c>
      <c r="I163" s="202"/>
      <c r="J163" s="203">
        <f>ROUND(I163*H163,2)</f>
        <v>0</v>
      </c>
      <c r="K163" s="199" t="s">
        <v>126</v>
      </c>
      <c r="L163" s="44"/>
      <c r="M163" s="204" t="s">
        <v>19</v>
      </c>
      <c r="N163" s="205" t="s">
        <v>43</v>
      </c>
      <c r="O163" s="84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127</v>
      </c>
      <c r="AT163" s="208" t="s">
        <v>122</v>
      </c>
      <c r="AU163" s="208" t="s">
        <v>79</v>
      </c>
      <c r="AY163" s="17" t="s">
        <v>119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7" t="s">
        <v>77</v>
      </c>
      <c r="BK163" s="209">
        <f>ROUND(I163*H163,2)</f>
        <v>0</v>
      </c>
      <c r="BL163" s="17" t="s">
        <v>127</v>
      </c>
      <c r="BM163" s="208" t="s">
        <v>263</v>
      </c>
    </row>
    <row r="164" s="2" customFormat="1">
      <c r="A164" s="38"/>
      <c r="B164" s="39"/>
      <c r="C164" s="40"/>
      <c r="D164" s="210" t="s">
        <v>129</v>
      </c>
      <c r="E164" s="40"/>
      <c r="F164" s="211" t="s">
        <v>264</v>
      </c>
      <c r="G164" s="40"/>
      <c r="H164" s="40"/>
      <c r="I164" s="212"/>
      <c r="J164" s="40"/>
      <c r="K164" s="40"/>
      <c r="L164" s="44"/>
      <c r="M164" s="213"/>
      <c r="N164" s="214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79</v>
      </c>
    </row>
    <row r="165" s="2" customFormat="1" ht="22.2" customHeight="1">
      <c r="A165" s="38"/>
      <c r="B165" s="39"/>
      <c r="C165" s="197" t="s">
        <v>265</v>
      </c>
      <c r="D165" s="197" t="s">
        <v>122</v>
      </c>
      <c r="E165" s="198" t="s">
        <v>266</v>
      </c>
      <c r="F165" s="199" t="s">
        <v>267</v>
      </c>
      <c r="G165" s="200" t="s">
        <v>257</v>
      </c>
      <c r="H165" s="201">
        <v>162.50399999999999</v>
      </c>
      <c r="I165" s="202"/>
      <c r="J165" s="203">
        <f>ROUND(I165*H165,2)</f>
        <v>0</v>
      </c>
      <c r="K165" s="199" t="s">
        <v>126</v>
      </c>
      <c r="L165" s="44"/>
      <c r="M165" s="204" t="s">
        <v>19</v>
      </c>
      <c r="N165" s="205" t="s">
        <v>43</v>
      </c>
      <c r="O165" s="84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8" t="s">
        <v>127</v>
      </c>
      <c r="AT165" s="208" t="s">
        <v>122</v>
      </c>
      <c r="AU165" s="208" t="s">
        <v>79</v>
      </c>
      <c r="AY165" s="17" t="s">
        <v>119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7" t="s">
        <v>77</v>
      </c>
      <c r="BK165" s="209">
        <f>ROUND(I165*H165,2)</f>
        <v>0</v>
      </c>
      <c r="BL165" s="17" t="s">
        <v>127</v>
      </c>
      <c r="BM165" s="208" t="s">
        <v>268</v>
      </c>
    </row>
    <row r="166" s="2" customFormat="1">
      <c r="A166" s="38"/>
      <c r="B166" s="39"/>
      <c r="C166" s="40"/>
      <c r="D166" s="210" t="s">
        <v>129</v>
      </c>
      <c r="E166" s="40"/>
      <c r="F166" s="211" t="s">
        <v>269</v>
      </c>
      <c r="G166" s="40"/>
      <c r="H166" s="40"/>
      <c r="I166" s="212"/>
      <c r="J166" s="40"/>
      <c r="K166" s="40"/>
      <c r="L166" s="44"/>
      <c r="M166" s="213"/>
      <c r="N166" s="214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129</v>
      </c>
      <c r="AU166" s="17" t="s">
        <v>79</v>
      </c>
    </row>
    <row r="167" s="13" customFormat="1">
      <c r="A167" s="13"/>
      <c r="B167" s="215"/>
      <c r="C167" s="216"/>
      <c r="D167" s="217" t="s">
        <v>131</v>
      </c>
      <c r="E167" s="218" t="s">
        <v>19</v>
      </c>
      <c r="F167" s="219" t="s">
        <v>270</v>
      </c>
      <c r="G167" s="216"/>
      <c r="H167" s="220">
        <v>162.50399999999999</v>
      </c>
      <c r="I167" s="221"/>
      <c r="J167" s="216"/>
      <c r="K167" s="216"/>
      <c r="L167" s="222"/>
      <c r="M167" s="223"/>
      <c r="N167" s="224"/>
      <c r="O167" s="224"/>
      <c r="P167" s="224"/>
      <c r="Q167" s="224"/>
      <c r="R167" s="224"/>
      <c r="S167" s="224"/>
      <c r="T167" s="22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6" t="s">
        <v>131</v>
      </c>
      <c r="AU167" s="226" t="s">
        <v>79</v>
      </c>
      <c r="AV167" s="13" t="s">
        <v>79</v>
      </c>
      <c r="AW167" s="13" t="s">
        <v>33</v>
      </c>
      <c r="AX167" s="13" t="s">
        <v>77</v>
      </c>
      <c r="AY167" s="226" t="s">
        <v>119</v>
      </c>
    </row>
    <row r="168" s="2" customFormat="1" ht="22.2" customHeight="1">
      <c r="A168" s="38"/>
      <c r="B168" s="39"/>
      <c r="C168" s="197" t="s">
        <v>271</v>
      </c>
      <c r="D168" s="197" t="s">
        <v>122</v>
      </c>
      <c r="E168" s="198" t="s">
        <v>272</v>
      </c>
      <c r="F168" s="199" t="s">
        <v>273</v>
      </c>
      <c r="G168" s="200" t="s">
        <v>257</v>
      </c>
      <c r="H168" s="201">
        <v>6.7709999999999999</v>
      </c>
      <c r="I168" s="202"/>
      <c r="J168" s="203">
        <f>ROUND(I168*H168,2)</f>
        <v>0</v>
      </c>
      <c r="K168" s="199" t="s">
        <v>126</v>
      </c>
      <c r="L168" s="44"/>
      <c r="M168" s="204" t="s">
        <v>19</v>
      </c>
      <c r="N168" s="205" t="s">
        <v>43</v>
      </c>
      <c r="O168" s="84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8" t="s">
        <v>127</v>
      </c>
      <c r="AT168" s="208" t="s">
        <v>122</v>
      </c>
      <c r="AU168" s="208" t="s">
        <v>79</v>
      </c>
      <c r="AY168" s="17" t="s">
        <v>119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7" t="s">
        <v>77</v>
      </c>
      <c r="BK168" s="209">
        <f>ROUND(I168*H168,2)</f>
        <v>0</v>
      </c>
      <c r="BL168" s="17" t="s">
        <v>127</v>
      </c>
      <c r="BM168" s="208" t="s">
        <v>274</v>
      </c>
    </row>
    <row r="169" s="2" customFormat="1">
      <c r="A169" s="38"/>
      <c r="B169" s="39"/>
      <c r="C169" s="40"/>
      <c r="D169" s="210" t="s">
        <v>129</v>
      </c>
      <c r="E169" s="40"/>
      <c r="F169" s="211" t="s">
        <v>275</v>
      </c>
      <c r="G169" s="40"/>
      <c r="H169" s="40"/>
      <c r="I169" s="212"/>
      <c r="J169" s="40"/>
      <c r="K169" s="40"/>
      <c r="L169" s="44"/>
      <c r="M169" s="213"/>
      <c r="N169" s="214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129</v>
      </c>
      <c r="AU169" s="17" t="s">
        <v>79</v>
      </c>
    </row>
    <row r="170" s="12" customFormat="1" ht="22.8" customHeight="1">
      <c r="A170" s="12"/>
      <c r="B170" s="181"/>
      <c r="C170" s="182"/>
      <c r="D170" s="183" t="s">
        <v>71</v>
      </c>
      <c r="E170" s="195" t="s">
        <v>276</v>
      </c>
      <c r="F170" s="195" t="s">
        <v>277</v>
      </c>
      <c r="G170" s="182"/>
      <c r="H170" s="182"/>
      <c r="I170" s="185"/>
      <c r="J170" s="196">
        <f>BK170</f>
        <v>0</v>
      </c>
      <c r="K170" s="182"/>
      <c r="L170" s="187"/>
      <c r="M170" s="188"/>
      <c r="N170" s="189"/>
      <c r="O170" s="189"/>
      <c r="P170" s="190">
        <f>SUM(P171:P172)</f>
        <v>0</v>
      </c>
      <c r="Q170" s="189"/>
      <c r="R170" s="190">
        <f>SUM(R171:R172)</f>
        <v>0</v>
      </c>
      <c r="S170" s="189"/>
      <c r="T170" s="191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2" t="s">
        <v>77</v>
      </c>
      <c r="AT170" s="193" t="s">
        <v>71</v>
      </c>
      <c r="AU170" s="193" t="s">
        <v>77</v>
      </c>
      <c r="AY170" s="192" t="s">
        <v>119</v>
      </c>
      <c r="BK170" s="194">
        <f>SUM(BK171:BK172)</f>
        <v>0</v>
      </c>
    </row>
    <row r="171" s="2" customFormat="1" ht="30" customHeight="1">
      <c r="A171" s="38"/>
      <c r="B171" s="39"/>
      <c r="C171" s="197" t="s">
        <v>278</v>
      </c>
      <c r="D171" s="197" t="s">
        <v>122</v>
      </c>
      <c r="E171" s="198" t="s">
        <v>279</v>
      </c>
      <c r="F171" s="199" t="s">
        <v>280</v>
      </c>
      <c r="G171" s="200" t="s">
        <v>257</v>
      </c>
      <c r="H171" s="201">
        <v>4.8179999999999996</v>
      </c>
      <c r="I171" s="202"/>
      <c r="J171" s="203">
        <f>ROUND(I171*H171,2)</f>
        <v>0</v>
      </c>
      <c r="K171" s="199" t="s">
        <v>126</v>
      </c>
      <c r="L171" s="44"/>
      <c r="M171" s="204" t="s">
        <v>19</v>
      </c>
      <c r="N171" s="205" t="s">
        <v>43</v>
      </c>
      <c r="O171" s="84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8" t="s">
        <v>127</v>
      </c>
      <c r="AT171" s="208" t="s">
        <v>122</v>
      </c>
      <c r="AU171" s="208" t="s">
        <v>79</v>
      </c>
      <c r="AY171" s="17" t="s">
        <v>119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7" t="s">
        <v>77</v>
      </c>
      <c r="BK171" s="209">
        <f>ROUND(I171*H171,2)</f>
        <v>0</v>
      </c>
      <c r="BL171" s="17" t="s">
        <v>127</v>
      </c>
      <c r="BM171" s="208" t="s">
        <v>281</v>
      </c>
    </row>
    <row r="172" s="2" customFormat="1">
      <c r="A172" s="38"/>
      <c r="B172" s="39"/>
      <c r="C172" s="40"/>
      <c r="D172" s="210" t="s">
        <v>129</v>
      </c>
      <c r="E172" s="40"/>
      <c r="F172" s="211" t="s">
        <v>282</v>
      </c>
      <c r="G172" s="40"/>
      <c r="H172" s="40"/>
      <c r="I172" s="212"/>
      <c r="J172" s="40"/>
      <c r="K172" s="40"/>
      <c r="L172" s="44"/>
      <c r="M172" s="213"/>
      <c r="N172" s="214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129</v>
      </c>
      <c r="AU172" s="17" t="s">
        <v>79</v>
      </c>
    </row>
    <row r="173" s="12" customFormat="1" ht="25.92" customHeight="1">
      <c r="A173" s="12"/>
      <c r="B173" s="181"/>
      <c r="C173" s="182"/>
      <c r="D173" s="183" t="s">
        <v>71</v>
      </c>
      <c r="E173" s="184" t="s">
        <v>283</v>
      </c>
      <c r="F173" s="184" t="s">
        <v>284</v>
      </c>
      <c r="G173" s="182"/>
      <c r="H173" s="182"/>
      <c r="I173" s="185"/>
      <c r="J173" s="186">
        <f>BK173</f>
        <v>0</v>
      </c>
      <c r="K173" s="182"/>
      <c r="L173" s="187"/>
      <c r="M173" s="188"/>
      <c r="N173" s="189"/>
      <c r="O173" s="189"/>
      <c r="P173" s="190">
        <f>P174+P176+P178+P180+P182+P184+P192+P219+P236+P247</f>
        <v>0</v>
      </c>
      <c r="Q173" s="189"/>
      <c r="R173" s="190">
        <f>R174+R176+R178+R180+R182+R184+R192+R219+R236+R247</f>
        <v>2.2030441000000001</v>
      </c>
      <c r="S173" s="189"/>
      <c r="T173" s="191">
        <f>T174+T176+T178+T180+T182+T184+T192+T219+T236+T247</f>
        <v>0.55245165000000007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2" t="s">
        <v>79</v>
      </c>
      <c r="AT173" s="193" t="s">
        <v>71</v>
      </c>
      <c r="AU173" s="193" t="s">
        <v>72</v>
      </c>
      <c r="AY173" s="192" t="s">
        <v>119</v>
      </c>
      <c r="BK173" s="194">
        <f>BK174+BK176+BK178+BK180+BK182+BK184+BK192+BK219+BK236+BK247</f>
        <v>0</v>
      </c>
    </row>
    <row r="174" s="12" customFormat="1" ht="22.8" customHeight="1">
      <c r="A174" s="12"/>
      <c r="B174" s="181"/>
      <c r="C174" s="182"/>
      <c r="D174" s="183" t="s">
        <v>71</v>
      </c>
      <c r="E174" s="195" t="s">
        <v>285</v>
      </c>
      <c r="F174" s="195" t="s">
        <v>286</v>
      </c>
      <c r="G174" s="182"/>
      <c r="H174" s="182"/>
      <c r="I174" s="185"/>
      <c r="J174" s="196">
        <f>BK174</f>
        <v>0</v>
      </c>
      <c r="K174" s="182"/>
      <c r="L174" s="187"/>
      <c r="M174" s="188"/>
      <c r="N174" s="189"/>
      <c r="O174" s="189"/>
      <c r="P174" s="190">
        <f>P175</f>
        <v>0</v>
      </c>
      <c r="Q174" s="189"/>
      <c r="R174" s="190">
        <f>R175</f>
        <v>0</v>
      </c>
      <c r="S174" s="189"/>
      <c r="T174" s="191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2" t="s">
        <v>79</v>
      </c>
      <c r="AT174" s="193" t="s">
        <v>71</v>
      </c>
      <c r="AU174" s="193" t="s">
        <v>77</v>
      </c>
      <c r="AY174" s="192" t="s">
        <v>119</v>
      </c>
      <c r="BK174" s="194">
        <f>BK175</f>
        <v>0</v>
      </c>
    </row>
    <row r="175" s="2" customFormat="1" ht="14.4" customHeight="1">
      <c r="A175" s="38"/>
      <c r="B175" s="39"/>
      <c r="C175" s="197" t="s">
        <v>287</v>
      </c>
      <c r="D175" s="197" t="s">
        <v>122</v>
      </c>
      <c r="E175" s="198" t="s">
        <v>288</v>
      </c>
      <c r="F175" s="199" t="s">
        <v>289</v>
      </c>
      <c r="G175" s="200" t="s">
        <v>247</v>
      </c>
      <c r="H175" s="201">
        <v>1</v>
      </c>
      <c r="I175" s="202"/>
      <c r="J175" s="203">
        <f>ROUND(I175*H175,2)</f>
        <v>0</v>
      </c>
      <c r="K175" s="199" t="s">
        <v>19</v>
      </c>
      <c r="L175" s="44"/>
      <c r="M175" s="204" t="s">
        <v>19</v>
      </c>
      <c r="N175" s="205" t="s">
        <v>43</v>
      </c>
      <c r="O175" s="84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8" t="s">
        <v>220</v>
      </c>
      <c r="AT175" s="208" t="s">
        <v>122</v>
      </c>
      <c r="AU175" s="208" t="s">
        <v>79</v>
      </c>
      <c r="AY175" s="17" t="s">
        <v>119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7" t="s">
        <v>77</v>
      </c>
      <c r="BK175" s="209">
        <f>ROUND(I175*H175,2)</f>
        <v>0</v>
      </c>
      <c r="BL175" s="17" t="s">
        <v>220</v>
      </c>
      <c r="BM175" s="208" t="s">
        <v>290</v>
      </c>
    </row>
    <row r="176" s="12" customFormat="1" ht="22.8" customHeight="1">
      <c r="A176" s="12"/>
      <c r="B176" s="181"/>
      <c r="C176" s="182"/>
      <c r="D176" s="183" t="s">
        <v>71</v>
      </c>
      <c r="E176" s="195" t="s">
        <v>291</v>
      </c>
      <c r="F176" s="195" t="s">
        <v>292</v>
      </c>
      <c r="G176" s="182"/>
      <c r="H176" s="182"/>
      <c r="I176" s="185"/>
      <c r="J176" s="196">
        <f>BK176</f>
        <v>0</v>
      </c>
      <c r="K176" s="182"/>
      <c r="L176" s="187"/>
      <c r="M176" s="188"/>
      <c r="N176" s="189"/>
      <c r="O176" s="189"/>
      <c r="P176" s="190">
        <f>P177</f>
        <v>0</v>
      </c>
      <c r="Q176" s="189"/>
      <c r="R176" s="190">
        <f>R177</f>
        <v>0</v>
      </c>
      <c r="S176" s="189"/>
      <c r="T176" s="191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2" t="s">
        <v>79</v>
      </c>
      <c r="AT176" s="193" t="s">
        <v>71</v>
      </c>
      <c r="AU176" s="193" t="s">
        <v>77</v>
      </c>
      <c r="AY176" s="192" t="s">
        <v>119</v>
      </c>
      <c r="BK176" s="194">
        <f>BK177</f>
        <v>0</v>
      </c>
    </row>
    <row r="177" s="2" customFormat="1" ht="14.4" customHeight="1">
      <c r="A177" s="38"/>
      <c r="B177" s="39"/>
      <c r="C177" s="197" t="s">
        <v>293</v>
      </c>
      <c r="D177" s="197" t="s">
        <v>122</v>
      </c>
      <c r="E177" s="198" t="s">
        <v>294</v>
      </c>
      <c r="F177" s="199" t="s">
        <v>295</v>
      </c>
      <c r="G177" s="200" t="s">
        <v>247</v>
      </c>
      <c r="H177" s="201">
        <v>1</v>
      </c>
      <c r="I177" s="202"/>
      <c r="J177" s="203">
        <f>ROUND(I177*H177,2)</f>
        <v>0</v>
      </c>
      <c r="K177" s="199" t="s">
        <v>19</v>
      </c>
      <c r="L177" s="44"/>
      <c r="M177" s="204" t="s">
        <v>19</v>
      </c>
      <c r="N177" s="205" t="s">
        <v>43</v>
      </c>
      <c r="O177" s="84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8" t="s">
        <v>220</v>
      </c>
      <c r="AT177" s="208" t="s">
        <v>122</v>
      </c>
      <c r="AU177" s="208" t="s">
        <v>79</v>
      </c>
      <c r="AY177" s="17" t="s">
        <v>119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7" t="s">
        <v>77</v>
      </c>
      <c r="BK177" s="209">
        <f>ROUND(I177*H177,2)</f>
        <v>0</v>
      </c>
      <c r="BL177" s="17" t="s">
        <v>220</v>
      </c>
      <c r="BM177" s="208" t="s">
        <v>296</v>
      </c>
    </row>
    <row r="178" s="12" customFormat="1" ht="22.8" customHeight="1">
      <c r="A178" s="12"/>
      <c r="B178" s="181"/>
      <c r="C178" s="182"/>
      <c r="D178" s="183" t="s">
        <v>71</v>
      </c>
      <c r="E178" s="195" t="s">
        <v>297</v>
      </c>
      <c r="F178" s="195" t="s">
        <v>298</v>
      </c>
      <c r="G178" s="182"/>
      <c r="H178" s="182"/>
      <c r="I178" s="185"/>
      <c r="J178" s="196">
        <f>BK178</f>
        <v>0</v>
      </c>
      <c r="K178" s="182"/>
      <c r="L178" s="187"/>
      <c r="M178" s="188"/>
      <c r="N178" s="189"/>
      <c r="O178" s="189"/>
      <c r="P178" s="190">
        <f>P179</f>
        <v>0</v>
      </c>
      <c r="Q178" s="189"/>
      <c r="R178" s="190">
        <f>R179</f>
        <v>0</v>
      </c>
      <c r="S178" s="189"/>
      <c r="T178" s="191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2" t="s">
        <v>79</v>
      </c>
      <c r="AT178" s="193" t="s">
        <v>71</v>
      </c>
      <c r="AU178" s="193" t="s">
        <v>77</v>
      </c>
      <c r="AY178" s="192" t="s">
        <v>119</v>
      </c>
      <c r="BK178" s="194">
        <f>BK179</f>
        <v>0</v>
      </c>
    </row>
    <row r="179" s="2" customFormat="1" ht="14.4" customHeight="1">
      <c r="A179" s="38"/>
      <c r="B179" s="39"/>
      <c r="C179" s="197" t="s">
        <v>299</v>
      </c>
      <c r="D179" s="197" t="s">
        <v>122</v>
      </c>
      <c r="E179" s="198" t="s">
        <v>300</v>
      </c>
      <c r="F179" s="199" t="s">
        <v>301</v>
      </c>
      <c r="G179" s="200" t="s">
        <v>247</v>
      </c>
      <c r="H179" s="201">
        <v>1</v>
      </c>
      <c r="I179" s="202"/>
      <c r="J179" s="203">
        <f>ROUND(I179*H179,2)</f>
        <v>0</v>
      </c>
      <c r="K179" s="199" t="s">
        <v>19</v>
      </c>
      <c r="L179" s="44"/>
      <c r="M179" s="204" t="s">
        <v>19</v>
      </c>
      <c r="N179" s="205" t="s">
        <v>43</v>
      </c>
      <c r="O179" s="84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8" t="s">
        <v>220</v>
      </c>
      <c r="AT179" s="208" t="s">
        <v>122</v>
      </c>
      <c r="AU179" s="208" t="s">
        <v>79</v>
      </c>
      <c r="AY179" s="17" t="s">
        <v>119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7" t="s">
        <v>77</v>
      </c>
      <c r="BK179" s="209">
        <f>ROUND(I179*H179,2)</f>
        <v>0</v>
      </c>
      <c r="BL179" s="17" t="s">
        <v>220</v>
      </c>
      <c r="BM179" s="208" t="s">
        <v>302</v>
      </c>
    </row>
    <row r="180" s="12" customFormat="1" ht="22.8" customHeight="1">
      <c r="A180" s="12"/>
      <c r="B180" s="181"/>
      <c r="C180" s="182"/>
      <c r="D180" s="183" t="s">
        <v>71</v>
      </c>
      <c r="E180" s="195" t="s">
        <v>303</v>
      </c>
      <c r="F180" s="195" t="s">
        <v>304</v>
      </c>
      <c r="G180" s="182"/>
      <c r="H180" s="182"/>
      <c r="I180" s="185"/>
      <c r="J180" s="196">
        <f>BK180</f>
        <v>0</v>
      </c>
      <c r="K180" s="182"/>
      <c r="L180" s="187"/>
      <c r="M180" s="188"/>
      <c r="N180" s="189"/>
      <c r="O180" s="189"/>
      <c r="P180" s="190">
        <f>P181</f>
        <v>0</v>
      </c>
      <c r="Q180" s="189"/>
      <c r="R180" s="190">
        <f>R181</f>
        <v>0</v>
      </c>
      <c r="S180" s="189"/>
      <c r="T180" s="191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2" t="s">
        <v>79</v>
      </c>
      <c r="AT180" s="193" t="s">
        <v>71</v>
      </c>
      <c r="AU180" s="193" t="s">
        <v>77</v>
      </c>
      <c r="AY180" s="192" t="s">
        <v>119</v>
      </c>
      <c r="BK180" s="194">
        <f>BK181</f>
        <v>0</v>
      </c>
    </row>
    <row r="181" s="2" customFormat="1" ht="14.4" customHeight="1">
      <c r="A181" s="38"/>
      <c r="B181" s="39"/>
      <c r="C181" s="197" t="s">
        <v>305</v>
      </c>
      <c r="D181" s="197" t="s">
        <v>122</v>
      </c>
      <c r="E181" s="198" t="s">
        <v>306</v>
      </c>
      <c r="F181" s="199" t="s">
        <v>307</v>
      </c>
      <c r="G181" s="200" t="s">
        <v>247</v>
      </c>
      <c r="H181" s="201">
        <v>1</v>
      </c>
      <c r="I181" s="202"/>
      <c r="J181" s="203">
        <f>ROUND(I181*H181,2)</f>
        <v>0</v>
      </c>
      <c r="K181" s="199" t="s">
        <v>19</v>
      </c>
      <c r="L181" s="44"/>
      <c r="M181" s="204" t="s">
        <v>19</v>
      </c>
      <c r="N181" s="205" t="s">
        <v>43</v>
      </c>
      <c r="O181" s="84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8" t="s">
        <v>220</v>
      </c>
      <c r="AT181" s="208" t="s">
        <v>122</v>
      </c>
      <c r="AU181" s="208" t="s">
        <v>79</v>
      </c>
      <c r="AY181" s="17" t="s">
        <v>119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7" t="s">
        <v>77</v>
      </c>
      <c r="BK181" s="209">
        <f>ROUND(I181*H181,2)</f>
        <v>0</v>
      </c>
      <c r="BL181" s="17" t="s">
        <v>220</v>
      </c>
      <c r="BM181" s="208" t="s">
        <v>308</v>
      </c>
    </row>
    <row r="182" s="12" customFormat="1" ht="22.8" customHeight="1">
      <c r="A182" s="12"/>
      <c r="B182" s="181"/>
      <c r="C182" s="182"/>
      <c r="D182" s="183" t="s">
        <v>71</v>
      </c>
      <c r="E182" s="195" t="s">
        <v>309</v>
      </c>
      <c r="F182" s="195" t="s">
        <v>310</v>
      </c>
      <c r="G182" s="182"/>
      <c r="H182" s="182"/>
      <c r="I182" s="185"/>
      <c r="J182" s="196">
        <f>BK182</f>
        <v>0</v>
      </c>
      <c r="K182" s="182"/>
      <c r="L182" s="187"/>
      <c r="M182" s="188"/>
      <c r="N182" s="189"/>
      <c r="O182" s="189"/>
      <c r="P182" s="190">
        <f>P183</f>
        <v>0</v>
      </c>
      <c r="Q182" s="189"/>
      <c r="R182" s="190">
        <f>R183</f>
        <v>0</v>
      </c>
      <c r="S182" s="189"/>
      <c r="T182" s="191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2" t="s">
        <v>79</v>
      </c>
      <c r="AT182" s="193" t="s">
        <v>71</v>
      </c>
      <c r="AU182" s="193" t="s">
        <v>77</v>
      </c>
      <c r="AY182" s="192" t="s">
        <v>119</v>
      </c>
      <c r="BK182" s="194">
        <f>BK183</f>
        <v>0</v>
      </c>
    </row>
    <row r="183" s="2" customFormat="1" ht="19.8" customHeight="1">
      <c r="A183" s="38"/>
      <c r="B183" s="39"/>
      <c r="C183" s="197" t="s">
        <v>311</v>
      </c>
      <c r="D183" s="197" t="s">
        <v>122</v>
      </c>
      <c r="E183" s="198" t="s">
        <v>312</v>
      </c>
      <c r="F183" s="199" t="s">
        <v>313</v>
      </c>
      <c r="G183" s="200" t="s">
        <v>247</v>
      </c>
      <c r="H183" s="201">
        <v>1</v>
      </c>
      <c r="I183" s="202"/>
      <c r="J183" s="203">
        <f>ROUND(I183*H183,2)</f>
        <v>0</v>
      </c>
      <c r="K183" s="199" t="s">
        <v>19</v>
      </c>
      <c r="L183" s="44"/>
      <c r="M183" s="204" t="s">
        <v>19</v>
      </c>
      <c r="N183" s="205" t="s">
        <v>43</v>
      </c>
      <c r="O183" s="84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8" t="s">
        <v>220</v>
      </c>
      <c r="AT183" s="208" t="s">
        <v>122</v>
      </c>
      <c r="AU183" s="208" t="s">
        <v>79</v>
      </c>
      <c r="AY183" s="17" t="s">
        <v>119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7" t="s">
        <v>77</v>
      </c>
      <c r="BK183" s="209">
        <f>ROUND(I183*H183,2)</f>
        <v>0</v>
      </c>
      <c r="BL183" s="17" t="s">
        <v>220</v>
      </c>
      <c r="BM183" s="208" t="s">
        <v>314</v>
      </c>
    </row>
    <row r="184" s="12" customFormat="1" ht="22.8" customHeight="1">
      <c r="A184" s="12"/>
      <c r="B184" s="181"/>
      <c r="C184" s="182"/>
      <c r="D184" s="183" t="s">
        <v>71</v>
      </c>
      <c r="E184" s="195" t="s">
        <v>315</v>
      </c>
      <c r="F184" s="195" t="s">
        <v>316</v>
      </c>
      <c r="G184" s="182"/>
      <c r="H184" s="182"/>
      <c r="I184" s="185"/>
      <c r="J184" s="196">
        <f>BK184</f>
        <v>0</v>
      </c>
      <c r="K184" s="182"/>
      <c r="L184" s="187"/>
      <c r="M184" s="188"/>
      <c r="N184" s="189"/>
      <c r="O184" s="189"/>
      <c r="P184" s="190">
        <f>SUM(P185:P191)</f>
        <v>0</v>
      </c>
      <c r="Q184" s="189"/>
      <c r="R184" s="190">
        <f>SUM(R185:R191)</f>
        <v>0.0023999999999999998</v>
      </c>
      <c r="S184" s="189"/>
      <c r="T184" s="191">
        <f>SUM(T185:T191)</f>
        <v>0.072000000000000008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2" t="s">
        <v>79</v>
      </c>
      <c r="AT184" s="193" t="s">
        <v>71</v>
      </c>
      <c r="AU184" s="193" t="s">
        <v>77</v>
      </c>
      <c r="AY184" s="192" t="s">
        <v>119</v>
      </c>
      <c r="BK184" s="194">
        <f>SUM(BK185:BK191)</f>
        <v>0</v>
      </c>
    </row>
    <row r="185" s="2" customFormat="1" ht="19.8" customHeight="1">
      <c r="A185" s="38"/>
      <c r="B185" s="39"/>
      <c r="C185" s="197" t="s">
        <v>317</v>
      </c>
      <c r="D185" s="197" t="s">
        <v>122</v>
      </c>
      <c r="E185" s="198" t="s">
        <v>318</v>
      </c>
      <c r="F185" s="199" t="s">
        <v>319</v>
      </c>
      <c r="G185" s="200" t="s">
        <v>247</v>
      </c>
      <c r="H185" s="201">
        <v>1</v>
      </c>
      <c r="I185" s="202"/>
      <c r="J185" s="203">
        <f>ROUND(I185*H185,2)</f>
        <v>0</v>
      </c>
      <c r="K185" s="199" t="s">
        <v>19</v>
      </c>
      <c r="L185" s="44"/>
      <c r="M185" s="204" t="s">
        <v>19</v>
      </c>
      <c r="N185" s="205" t="s">
        <v>43</v>
      </c>
      <c r="O185" s="84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220</v>
      </c>
      <c r="AT185" s="208" t="s">
        <v>122</v>
      </c>
      <c r="AU185" s="208" t="s">
        <v>79</v>
      </c>
      <c r="AY185" s="17" t="s">
        <v>119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7" t="s">
        <v>77</v>
      </c>
      <c r="BK185" s="209">
        <f>ROUND(I185*H185,2)</f>
        <v>0</v>
      </c>
      <c r="BL185" s="17" t="s">
        <v>220</v>
      </c>
      <c r="BM185" s="208" t="s">
        <v>320</v>
      </c>
    </row>
    <row r="186" s="2" customFormat="1" ht="14.4" customHeight="1">
      <c r="A186" s="38"/>
      <c r="B186" s="39"/>
      <c r="C186" s="197" t="s">
        <v>321</v>
      </c>
      <c r="D186" s="197" t="s">
        <v>122</v>
      </c>
      <c r="E186" s="198" t="s">
        <v>322</v>
      </c>
      <c r="F186" s="199" t="s">
        <v>323</v>
      </c>
      <c r="G186" s="200" t="s">
        <v>125</v>
      </c>
      <c r="H186" s="201">
        <v>2</v>
      </c>
      <c r="I186" s="202"/>
      <c r="J186" s="203">
        <f>ROUND(I186*H186,2)</f>
        <v>0</v>
      </c>
      <c r="K186" s="199" t="s">
        <v>19</v>
      </c>
      <c r="L186" s="44"/>
      <c r="M186" s="204" t="s">
        <v>19</v>
      </c>
      <c r="N186" s="205" t="s">
        <v>43</v>
      </c>
      <c r="O186" s="84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8" t="s">
        <v>220</v>
      </c>
      <c r="AT186" s="208" t="s">
        <v>122</v>
      </c>
      <c r="AU186" s="208" t="s">
        <v>79</v>
      </c>
      <c r="AY186" s="17" t="s">
        <v>119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7" t="s">
        <v>77</v>
      </c>
      <c r="BK186" s="209">
        <f>ROUND(I186*H186,2)</f>
        <v>0</v>
      </c>
      <c r="BL186" s="17" t="s">
        <v>220</v>
      </c>
      <c r="BM186" s="208" t="s">
        <v>324</v>
      </c>
    </row>
    <row r="187" s="2" customFormat="1" ht="14.4" customHeight="1">
      <c r="A187" s="38"/>
      <c r="B187" s="39"/>
      <c r="C187" s="238" t="s">
        <v>325</v>
      </c>
      <c r="D187" s="238" t="s">
        <v>326</v>
      </c>
      <c r="E187" s="239" t="s">
        <v>327</v>
      </c>
      <c r="F187" s="240" t="s">
        <v>328</v>
      </c>
      <c r="G187" s="241" t="s">
        <v>125</v>
      </c>
      <c r="H187" s="242">
        <v>2</v>
      </c>
      <c r="I187" s="243"/>
      <c r="J187" s="244">
        <f>ROUND(I187*H187,2)</f>
        <v>0</v>
      </c>
      <c r="K187" s="240" t="s">
        <v>19</v>
      </c>
      <c r="L187" s="245"/>
      <c r="M187" s="246" t="s">
        <v>19</v>
      </c>
      <c r="N187" s="247" t="s">
        <v>43</v>
      </c>
      <c r="O187" s="84"/>
      <c r="P187" s="206">
        <f>O187*H187</f>
        <v>0</v>
      </c>
      <c r="Q187" s="206">
        <v>0.0011999999999999999</v>
      </c>
      <c r="R187" s="206">
        <f>Q187*H187</f>
        <v>0.0023999999999999998</v>
      </c>
      <c r="S187" s="206">
        <v>0</v>
      </c>
      <c r="T187" s="20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8" t="s">
        <v>317</v>
      </c>
      <c r="AT187" s="208" t="s">
        <v>326</v>
      </c>
      <c r="AU187" s="208" t="s">
        <v>79</v>
      </c>
      <c r="AY187" s="17" t="s">
        <v>119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7" t="s">
        <v>77</v>
      </c>
      <c r="BK187" s="209">
        <f>ROUND(I187*H187,2)</f>
        <v>0</v>
      </c>
      <c r="BL187" s="17" t="s">
        <v>220</v>
      </c>
      <c r="BM187" s="208" t="s">
        <v>329</v>
      </c>
    </row>
    <row r="188" s="2" customFormat="1" ht="22.2" customHeight="1">
      <c r="A188" s="38"/>
      <c r="B188" s="39"/>
      <c r="C188" s="197" t="s">
        <v>330</v>
      </c>
      <c r="D188" s="197" t="s">
        <v>122</v>
      </c>
      <c r="E188" s="198" t="s">
        <v>331</v>
      </c>
      <c r="F188" s="199" t="s">
        <v>332</v>
      </c>
      <c r="G188" s="200" t="s">
        <v>125</v>
      </c>
      <c r="H188" s="201">
        <v>3</v>
      </c>
      <c r="I188" s="202"/>
      <c r="J188" s="203">
        <f>ROUND(I188*H188,2)</f>
        <v>0</v>
      </c>
      <c r="K188" s="199" t="s">
        <v>126</v>
      </c>
      <c r="L188" s="44"/>
      <c r="M188" s="204" t="s">
        <v>19</v>
      </c>
      <c r="N188" s="205" t="s">
        <v>43</v>
      </c>
      <c r="O188" s="84"/>
      <c r="P188" s="206">
        <f>O188*H188</f>
        <v>0</v>
      </c>
      <c r="Q188" s="206">
        <v>0</v>
      </c>
      <c r="R188" s="206">
        <f>Q188*H188</f>
        <v>0</v>
      </c>
      <c r="S188" s="206">
        <v>0.024</v>
      </c>
      <c r="T188" s="207">
        <f>S188*H188</f>
        <v>0.072000000000000008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220</v>
      </c>
      <c r="AT188" s="208" t="s">
        <v>122</v>
      </c>
      <c r="AU188" s="208" t="s">
        <v>79</v>
      </c>
      <c r="AY188" s="17" t="s">
        <v>119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7" t="s">
        <v>77</v>
      </c>
      <c r="BK188" s="209">
        <f>ROUND(I188*H188,2)</f>
        <v>0</v>
      </c>
      <c r="BL188" s="17" t="s">
        <v>220</v>
      </c>
      <c r="BM188" s="208" t="s">
        <v>333</v>
      </c>
    </row>
    <row r="189" s="2" customFormat="1">
      <c r="A189" s="38"/>
      <c r="B189" s="39"/>
      <c r="C189" s="40"/>
      <c r="D189" s="210" t="s">
        <v>129</v>
      </c>
      <c r="E189" s="40"/>
      <c r="F189" s="211" t="s">
        <v>334</v>
      </c>
      <c r="G189" s="40"/>
      <c r="H189" s="40"/>
      <c r="I189" s="212"/>
      <c r="J189" s="40"/>
      <c r="K189" s="40"/>
      <c r="L189" s="44"/>
      <c r="M189" s="213"/>
      <c r="N189" s="214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129</v>
      </c>
      <c r="AU189" s="17" t="s">
        <v>79</v>
      </c>
    </row>
    <row r="190" s="2" customFormat="1" ht="22.2" customHeight="1">
      <c r="A190" s="38"/>
      <c r="B190" s="39"/>
      <c r="C190" s="197" t="s">
        <v>335</v>
      </c>
      <c r="D190" s="197" t="s">
        <v>122</v>
      </c>
      <c r="E190" s="198" t="s">
        <v>336</v>
      </c>
      <c r="F190" s="199" t="s">
        <v>337</v>
      </c>
      <c r="G190" s="200" t="s">
        <v>338</v>
      </c>
      <c r="H190" s="248"/>
      <c r="I190" s="202"/>
      <c r="J190" s="203">
        <f>ROUND(I190*H190,2)</f>
        <v>0</v>
      </c>
      <c r="K190" s="199" t="s">
        <v>126</v>
      </c>
      <c r="L190" s="44"/>
      <c r="M190" s="204" t="s">
        <v>19</v>
      </c>
      <c r="N190" s="205" t="s">
        <v>43</v>
      </c>
      <c r="O190" s="84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8" t="s">
        <v>220</v>
      </c>
      <c r="AT190" s="208" t="s">
        <v>122</v>
      </c>
      <c r="AU190" s="208" t="s">
        <v>79</v>
      </c>
      <c r="AY190" s="17" t="s">
        <v>119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7" t="s">
        <v>77</v>
      </c>
      <c r="BK190" s="209">
        <f>ROUND(I190*H190,2)</f>
        <v>0</v>
      </c>
      <c r="BL190" s="17" t="s">
        <v>220</v>
      </c>
      <c r="BM190" s="208" t="s">
        <v>339</v>
      </c>
    </row>
    <row r="191" s="2" customFormat="1">
      <c r="A191" s="38"/>
      <c r="B191" s="39"/>
      <c r="C191" s="40"/>
      <c r="D191" s="210" t="s">
        <v>129</v>
      </c>
      <c r="E191" s="40"/>
      <c r="F191" s="211" t="s">
        <v>340</v>
      </c>
      <c r="G191" s="40"/>
      <c r="H191" s="40"/>
      <c r="I191" s="212"/>
      <c r="J191" s="40"/>
      <c r="K191" s="40"/>
      <c r="L191" s="44"/>
      <c r="M191" s="213"/>
      <c r="N191" s="214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79</v>
      </c>
    </row>
    <row r="192" s="12" customFormat="1" ht="22.8" customHeight="1">
      <c r="A192" s="12"/>
      <c r="B192" s="181"/>
      <c r="C192" s="182"/>
      <c r="D192" s="183" t="s">
        <v>71</v>
      </c>
      <c r="E192" s="195" t="s">
        <v>341</v>
      </c>
      <c r="F192" s="195" t="s">
        <v>342</v>
      </c>
      <c r="G192" s="182"/>
      <c r="H192" s="182"/>
      <c r="I192" s="185"/>
      <c r="J192" s="196">
        <f>BK192</f>
        <v>0</v>
      </c>
      <c r="K192" s="182"/>
      <c r="L192" s="187"/>
      <c r="M192" s="188"/>
      <c r="N192" s="189"/>
      <c r="O192" s="189"/>
      <c r="P192" s="190">
        <f>SUM(P193:P218)</f>
        <v>0</v>
      </c>
      <c r="Q192" s="189"/>
      <c r="R192" s="190">
        <f>SUM(R193:R218)</f>
        <v>1.3660416</v>
      </c>
      <c r="S192" s="189"/>
      <c r="T192" s="191">
        <f>SUM(T193:T218)</f>
        <v>0.33874599999999999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2" t="s">
        <v>79</v>
      </c>
      <c r="AT192" s="193" t="s">
        <v>71</v>
      </c>
      <c r="AU192" s="193" t="s">
        <v>77</v>
      </c>
      <c r="AY192" s="192" t="s">
        <v>119</v>
      </c>
      <c r="BK192" s="194">
        <f>SUM(BK193:BK218)</f>
        <v>0</v>
      </c>
    </row>
    <row r="193" s="2" customFormat="1" ht="14.4" customHeight="1">
      <c r="A193" s="38"/>
      <c r="B193" s="39"/>
      <c r="C193" s="197" t="s">
        <v>343</v>
      </c>
      <c r="D193" s="197" t="s">
        <v>122</v>
      </c>
      <c r="E193" s="198" t="s">
        <v>344</v>
      </c>
      <c r="F193" s="199" t="s">
        <v>345</v>
      </c>
      <c r="G193" s="200" t="s">
        <v>139</v>
      </c>
      <c r="H193" s="201">
        <v>126.95</v>
      </c>
      <c r="I193" s="202"/>
      <c r="J193" s="203">
        <f>ROUND(I193*H193,2)</f>
        <v>0</v>
      </c>
      <c r="K193" s="199" t="s">
        <v>126</v>
      </c>
      <c r="L193" s="44"/>
      <c r="M193" s="204" t="s">
        <v>19</v>
      </c>
      <c r="N193" s="205" t="s">
        <v>43</v>
      </c>
      <c r="O193" s="84"/>
      <c r="P193" s="206">
        <f>O193*H193</f>
        <v>0</v>
      </c>
      <c r="Q193" s="206">
        <v>0.00020000000000000001</v>
      </c>
      <c r="R193" s="206">
        <f>Q193*H193</f>
        <v>0.025390000000000003</v>
      </c>
      <c r="S193" s="206">
        <v>0</v>
      </c>
      <c r="T193" s="20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8" t="s">
        <v>220</v>
      </c>
      <c r="AT193" s="208" t="s">
        <v>122</v>
      </c>
      <c r="AU193" s="208" t="s">
        <v>79</v>
      </c>
      <c r="AY193" s="17" t="s">
        <v>119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7" t="s">
        <v>77</v>
      </c>
      <c r="BK193" s="209">
        <f>ROUND(I193*H193,2)</f>
        <v>0</v>
      </c>
      <c r="BL193" s="17" t="s">
        <v>220</v>
      </c>
      <c r="BM193" s="208" t="s">
        <v>346</v>
      </c>
    </row>
    <row r="194" s="2" customFormat="1">
      <c r="A194" s="38"/>
      <c r="B194" s="39"/>
      <c r="C194" s="40"/>
      <c r="D194" s="210" t="s">
        <v>129</v>
      </c>
      <c r="E194" s="40"/>
      <c r="F194" s="211" t="s">
        <v>347</v>
      </c>
      <c r="G194" s="40"/>
      <c r="H194" s="40"/>
      <c r="I194" s="212"/>
      <c r="J194" s="40"/>
      <c r="K194" s="40"/>
      <c r="L194" s="44"/>
      <c r="M194" s="213"/>
      <c r="N194" s="214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79</v>
      </c>
    </row>
    <row r="195" s="13" customFormat="1">
      <c r="A195" s="13"/>
      <c r="B195" s="215"/>
      <c r="C195" s="216"/>
      <c r="D195" s="217" t="s">
        <v>131</v>
      </c>
      <c r="E195" s="218" t="s">
        <v>19</v>
      </c>
      <c r="F195" s="219" t="s">
        <v>348</v>
      </c>
      <c r="G195" s="216"/>
      <c r="H195" s="220">
        <v>126.95</v>
      </c>
      <c r="I195" s="221"/>
      <c r="J195" s="216"/>
      <c r="K195" s="216"/>
      <c r="L195" s="222"/>
      <c r="M195" s="223"/>
      <c r="N195" s="224"/>
      <c r="O195" s="224"/>
      <c r="P195" s="224"/>
      <c r="Q195" s="224"/>
      <c r="R195" s="224"/>
      <c r="S195" s="224"/>
      <c r="T195" s="22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6" t="s">
        <v>131</v>
      </c>
      <c r="AU195" s="226" t="s">
        <v>79</v>
      </c>
      <c r="AV195" s="13" t="s">
        <v>79</v>
      </c>
      <c r="AW195" s="13" t="s">
        <v>33</v>
      </c>
      <c r="AX195" s="13" t="s">
        <v>77</v>
      </c>
      <c r="AY195" s="226" t="s">
        <v>119</v>
      </c>
    </row>
    <row r="196" s="2" customFormat="1" ht="14.4" customHeight="1">
      <c r="A196" s="38"/>
      <c r="B196" s="39"/>
      <c r="C196" s="197" t="s">
        <v>349</v>
      </c>
      <c r="D196" s="197" t="s">
        <v>122</v>
      </c>
      <c r="E196" s="198" t="s">
        <v>350</v>
      </c>
      <c r="F196" s="199" t="s">
        <v>351</v>
      </c>
      <c r="G196" s="200" t="s">
        <v>139</v>
      </c>
      <c r="H196" s="201">
        <v>42.969999999999999</v>
      </c>
      <c r="I196" s="202"/>
      <c r="J196" s="203">
        <f>ROUND(I196*H196,2)</f>
        <v>0</v>
      </c>
      <c r="K196" s="199" t="s">
        <v>19</v>
      </c>
      <c r="L196" s="44"/>
      <c r="M196" s="204" t="s">
        <v>19</v>
      </c>
      <c r="N196" s="205" t="s">
        <v>43</v>
      </c>
      <c r="O196" s="84"/>
      <c r="P196" s="206">
        <f>O196*H196</f>
        <v>0</v>
      </c>
      <c r="Q196" s="206">
        <v>0.00020000000000000001</v>
      </c>
      <c r="R196" s="206">
        <f>Q196*H196</f>
        <v>0.0085940000000000009</v>
      </c>
      <c r="S196" s="206">
        <v>0</v>
      </c>
      <c r="T196" s="20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8" t="s">
        <v>220</v>
      </c>
      <c r="AT196" s="208" t="s">
        <v>122</v>
      </c>
      <c r="AU196" s="208" t="s">
        <v>79</v>
      </c>
      <c r="AY196" s="17" t="s">
        <v>119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7" t="s">
        <v>77</v>
      </c>
      <c r="BK196" s="209">
        <f>ROUND(I196*H196,2)</f>
        <v>0</v>
      </c>
      <c r="BL196" s="17" t="s">
        <v>220</v>
      </c>
      <c r="BM196" s="208" t="s">
        <v>352</v>
      </c>
    </row>
    <row r="197" s="13" customFormat="1">
      <c r="A197" s="13"/>
      <c r="B197" s="215"/>
      <c r="C197" s="216"/>
      <c r="D197" s="217" t="s">
        <v>131</v>
      </c>
      <c r="E197" s="218" t="s">
        <v>19</v>
      </c>
      <c r="F197" s="219" t="s">
        <v>353</v>
      </c>
      <c r="G197" s="216"/>
      <c r="H197" s="220">
        <v>42.969999999999999</v>
      </c>
      <c r="I197" s="221"/>
      <c r="J197" s="216"/>
      <c r="K197" s="216"/>
      <c r="L197" s="222"/>
      <c r="M197" s="223"/>
      <c r="N197" s="224"/>
      <c r="O197" s="224"/>
      <c r="P197" s="224"/>
      <c r="Q197" s="224"/>
      <c r="R197" s="224"/>
      <c r="S197" s="224"/>
      <c r="T197" s="22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6" t="s">
        <v>131</v>
      </c>
      <c r="AU197" s="226" t="s">
        <v>79</v>
      </c>
      <c r="AV197" s="13" t="s">
        <v>79</v>
      </c>
      <c r="AW197" s="13" t="s">
        <v>33</v>
      </c>
      <c r="AX197" s="13" t="s">
        <v>77</v>
      </c>
      <c r="AY197" s="226" t="s">
        <v>119</v>
      </c>
    </row>
    <row r="198" s="2" customFormat="1" ht="14.4" customHeight="1">
      <c r="A198" s="38"/>
      <c r="B198" s="39"/>
      <c r="C198" s="197" t="s">
        <v>354</v>
      </c>
      <c r="D198" s="197" t="s">
        <v>122</v>
      </c>
      <c r="E198" s="198" t="s">
        <v>355</v>
      </c>
      <c r="F198" s="199" t="s">
        <v>356</v>
      </c>
      <c r="G198" s="200" t="s">
        <v>139</v>
      </c>
      <c r="H198" s="201">
        <v>169.91999999999999</v>
      </c>
      <c r="I198" s="202"/>
      <c r="J198" s="203">
        <f>ROUND(I198*H198,2)</f>
        <v>0</v>
      </c>
      <c r="K198" s="199" t="s">
        <v>126</v>
      </c>
      <c r="L198" s="44"/>
      <c r="M198" s="204" t="s">
        <v>19</v>
      </c>
      <c r="N198" s="205" t="s">
        <v>43</v>
      </c>
      <c r="O198" s="84"/>
      <c r="P198" s="206">
        <f>O198*H198</f>
        <v>0</v>
      </c>
      <c r="Q198" s="206">
        <v>0.0044999999999999997</v>
      </c>
      <c r="R198" s="206">
        <f>Q198*H198</f>
        <v>0.76463999999999988</v>
      </c>
      <c r="S198" s="206">
        <v>0</v>
      </c>
      <c r="T198" s="20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8" t="s">
        <v>220</v>
      </c>
      <c r="AT198" s="208" t="s">
        <v>122</v>
      </c>
      <c r="AU198" s="208" t="s">
        <v>79</v>
      </c>
      <c r="AY198" s="17" t="s">
        <v>119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7" t="s">
        <v>77</v>
      </c>
      <c r="BK198" s="209">
        <f>ROUND(I198*H198,2)</f>
        <v>0</v>
      </c>
      <c r="BL198" s="17" t="s">
        <v>220</v>
      </c>
      <c r="BM198" s="208" t="s">
        <v>357</v>
      </c>
    </row>
    <row r="199" s="2" customFormat="1">
      <c r="A199" s="38"/>
      <c r="B199" s="39"/>
      <c r="C199" s="40"/>
      <c r="D199" s="210" t="s">
        <v>129</v>
      </c>
      <c r="E199" s="40"/>
      <c r="F199" s="211" t="s">
        <v>358</v>
      </c>
      <c r="G199" s="40"/>
      <c r="H199" s="40"/>
      <c r="I199" s="212"/>
      <c r="J199" s="40"/>
      <c r="K199" s="40"/>
      <c r="L199" s="44"/>
      <c r="M199" s="213"/>
      <c r="N199" s="214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129</v>
      </c>
      <c r="AU199" s="17" t="s">
        <v>79</v>
      </c>
    </row>
    <row r="200" s="2" customFormat="1" ht="14.4" customHeight="1">
      <c r="A200" s="38"/>
      <c r="B200" s="39"/>
      <c r="C200" s="197" t="s">
        <v>359</v>
      </c>
      <c r="D200" s="197" t="s">
        <v>122</v>
      </c>
      <c r="E200" s="198" t="s">
        <v>360</v>
      </c>
      <c r="F200" s="199" t="s">
        <v>361</v>
      </c>
      <c r="G200" s="200" t="s">
        <v>139</v>
      </c>
      <c r="H200" s="201">
        <v>126.52</v>
      </c>
      <c r="I200" s="202"/>
      <c r="J200" s="203">
        <f>ROUND(I200*H200,2)</f>
        <v>0</v>
      </c>
      <c r="K200" s="199" t="s">
        <v>126</v>
      </c>
      <c r="L200" s="44"/>
      <c r="M200" s="204" t="s">
        <v>19</v>
      </c>
      <c r="N200" s="205" t="s">
        <v>43</v>
      </c>
      <c r="O200" s="84"/>
      <c r="P200" s="206">
        <f>O200*H200</f>
        <v>0</v>
      </c>
      <c r="Q200" s="206">
        <v>0</v>
      </c>
      <c r="R200" s="206">
        <f>Q200*H200</f>
        <v>0</v>
      </c>
      <c r="S200" s="206">
        <v>0.0025000000000000001</v>
      </c>
      <c r="T200" s="207">
        <f>S200*H200</f>
        <v>0.31629999999999997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8" t="s">
        <v>220</v>
      </c>
      <c r="AT200" s="208" t="s">
        <v>122</v>
      </c>
      <c r="AU200" s="208" t="s">
        <v>79</v>
      </c>
      <c r="AY200" s="17" t="s">
        <v>119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7" t="s">
        <v>77</v>
      </c>
      <c r="BK200" s="209">
        <f>ROUND(I200*H200,2)</f>
        <v>0</v>
      </c>
      <c r="BL200" s="17" t="s">
        <v>220</v>
      </c>
      <c r="BM200" s="208" t="s">
        <v>362</v>
      </c>
    </row>
    <row r="201" s="2" customFormat="1">
      <c r="A201" s="38"/>
      <c r="B201" s="39"/>
      <c r="C201" s="40"/>
      <c r="D201" s="210" t="s">
        <v>129</v>
      </c>
      <c r="E201" s="40"/>
      <c r="F201" s="211" t="s">
        <v>363</v>
      </c>
      <c r="G201" s="40"/>
      <c r="H201" s="40"/>
      <c r="I201" s="212"/>
      <c r="J201" s="40"/>
      <c r="K201" s="40"/>
      <c r="L201" s="44"/>
      <c r="M201" s="213"/>
      <c r="N201" s="214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129</v>
      </c>
      <c r="AU201" s="17" t="s">
        <v>79</v>
      </c>
    </row>
    <row r="202" s="13" customFormat="1">
      <c r="A202" s="13"/>
      <c r="B202" s="215"/>
      <c r="C202" s="216"/>
      <c r="D202" s="217" t="s">
        <v>131</v>
      </c>
      <c r="E202" s="218" t="s">
        <v>19</v>
      </c>
      <c r="F202" s="219" t="s">
        <v>364</v>
      </c>
      <c r="G202" s="216"/>
      <c r="H202" s="220">
        <v>126.52</v>
      </c>
      <c r="I202" s="221"/>
      <c r="J202" s="216"/>
      <c r="K202" s="216"/>
      <c r="L202" s="222"/>
      <c r="M202" s="223"/>
      <c r="N202" s="224"/>
      <c r="O202" s="224"/>
      <c r="P202" s="224"/>
      <c r="Q202" s="224"/>
      <c r="R202" s="224"/>
      <c r="S202" s="224"/>
      <c r="T202" s="22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6" t="s">
        <v>131</v>
      </c>
      <c r="AU202" s="226" t="s">
        <v>79</v>
      </c>
      <c r="AV202" s="13" t="s">
        <v>79</v>
      </c>
      <c r="AW202" s="13" t="s">
        <v>33</v>
      </c>
      <c r="AX202" s="13" t="s">
        <v>77</v>
      </c>
      <c r="AY202" s="226" t="s">
        <v>119</v>
      </c>
    </row>
    <row r="203" s="2" customFormat="1" ht="14.4" customHeight="1">
      <c r="A203" s="38"/>
      <c r="B203" s="39"/>
      <c r="C203" s="197" t="s">
        <v>365</v>
      </c>
      <c r="D203" s="197" t="s">
        <v>122</v>
      </c>
      <c r="E203" s="198" t="s">
        <v>366</v>
      </c>
      <c r="F203" s="199" t="s">
        <v>367</v>
      </c>
      <c r="G203" s="200" t="s">
        <v>139</v>
      </c>
      <c r="H203" s="201">
        <v>169.91999999999999</v>
      </c>
      <c r="I203" s="202"/>
      <c r="J203" s="203">
        <f>ROUND(I203*H203,2)</f>
        <v>0</v>
      </c>
      <c r="K203" s="199" t="s">
        <v>126</v>
      </c>
      <c r="L203" s="44"/>
      <c r="M203" s="204" t="s">
        <v>19</v>
      </c>
      <c r="N203" s="205" t="s">
        <v>43</v>
      </c>
      <c r="O203" s="84"/>
      <c r="P203" s="206">
        <f>O203*H203</f>
        <v>0</v>
      </c>
      <c r="Q203" s="206">
        <v>0.00029999999999999997</v>
      </c>
      <c r="R203" s="206">
        <f>Q203*H203</f>
        <v>0.050975999999999994</v>
      </c>
      <c r="S203" s="206">
        <v>0</v>
      </c>
      <c r="T203" s="20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8" t="s">
        <v>220</v>
      </c>
      <c r="AT203" s="208" t="s">
        <v>122</v>
      </c>
      <c r="AU203" s="208" t="s">
        <v>79</v>
      </c>
      <c r="AY203" s="17" t="s">
        <v>119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7" t="s">
        <v>77</v>
      </c>
      <c r="BK203" s="209">
        <f>ROUND(I203*H203,2)</f>
        <v>0</v>
      </c>
      <c r="BL203" s="17" t="s">
        <v>220</v>
      </c>
      <c r="BM203" s="208" t="s">
        <v>368</v>
      </c>
    </row>
    <row r="204" s="2" customFormat="1">
      <c r="A204" s="38"/>
      <c r="B204" s="39"/>
      <c r="C204" s="40"/>
      <c r="D204" s="210" t="s">
        <v>129</v>
      </c>
      <c r="E204" s="40"/>
      <c r="F204" s="211" t="s">
        <v>369</v>
      </c>
      <c r="G204" s="40"/>
      <c r="H204" s="40"/>
      <c r="I204" s="212"/>
      <c r="J204" s="40"/>
      <c r="K204" s="40"/>
      <c r="L204" s="44"/>
      <c r="M204" s="213"/>
      <c r="N204" s="214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79</v>
      </c>
    </row>
    <row r="205" s="2" customFormat="1" ht="14.4" customHeight="1">
      <c r="A205" s="38"/>
      <c r="B205" s="39"/>
      <c r="C205" s="238" t="s">
        <v>370</v>
      </c>
      <c r="D205" s="238" t="s">
        <v>326</v>
      </c>
      <c r="E205" s="239" t="s">
        <v>371</v>
      </c>
      <c r="F205" s="240" t="s">
        <v>372</v>
      </c>
      <c r="G205" s="241" t="s">
        <v>139</v>
      </c>
      <c r="H205" s="242">
        <v>169.91999999999999</v>
      </c>
      <c r="I205" s="243"/>
      <c r="J205" s="244">
        <f>ROUND(I205*H205,2)</f>
        <v>0</v>
      </c>
      <c r="K205" s="240" t="s">
        <v>126</v>
      </c>
      <c r="L205" s="245"/>
      <c r="M205" s="246" t="s">
        <v>19</v>
      </c>
      <c r="N205" s="247" t="s">
        <v>43</v>
      </c>
      <c r="O205" s="84"/>
      <c r="P205" s="206">
        <f>O205*H205</f>
        <v>0</v>
      </c>
      <c r="Q205" s="206">
        <v>0.0028300000000000001</v>
      </c>
      <c r="R205" s="206">
        <f>Q205*H205</f>
        <v>0.48087359999999996</v>
      </c>
      <c r="S205" s="206">
        <v>0</v>
      </c>
      <c r="T205" s="20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8" t="s">
        <v>317</v>
      </c>
      <c r="AT205" s="208" t="s">
        <v>326</v>
      </c>
      <c r="AU205" s="208" t="s">
        <v>79</v>
      </c>
      <c r="AY205" s="17" t="s">
        <v>119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7" t="s">
        <v>77</v>
      </c>
      <c r="BK205" s="209">
        <f>ROUND(I205*H205,2)</f>
        <v>0</v>
      </c>
      <c r="BL205" s="17" t="s">
        <v>220</v>
      </c>
      <c r="BM205" s="208" t="s">
        <v>373</v>
      </c>
    </row>
    <row r="206" s="2" customFormat="1" ht="14.4" customHeight="1">
      <c r="A206" s="38"/>
      <c r="B206" s="39"/>
      <c r="C206" s="197" t="s">
        <v>374</v>
      </c>
      <c r="D206" s="197" t="s">
        <v>122</v>
      </c>
      <c r="E206" s="198" t="s">
        <v>375</v>
      </c>
      <c r="F206" s="199" t="s">
        <v>376</v>
      </c>
      <c r="G206" s="200" t="s">
        <v>216</v>
      </c>
      <c r="H206" s="201">
        <v>74.819999999999993</v>
      </c>
      <c r="I206" s="202"/>
      <c r="J206" s="203">
        <f>ROUND(I206*H206,2)</f>
        <v>0</v>
      </c>
      <c r="K206" s="199" t="s">
        <v>126</v>
      </c>
      <c r="L206" s="44"/>
      <c r="M206" s="204" t="s">
        <v>19</v>
      </c>
      <c r="N206" s="205" t="s">
        <v>43</v>
      </c>
      <c r="O206" s="84"/>
      <c r="P206" s="206">
        <f>O206*H206</f>
        <v>0</v>
      </c>
      <c r="Q206" s="206">
        <v>0</v>
      </c>
      <c r="R206" s="206">
        <f>Q206*H206</f>
        <v>0</v>
      </c>
      <c r="S206" s="206">
        <v>0.00029999999999999997</v>
      </c>
      <c r="T206" s="207">
        <f>S206*H206</f>
        <v>0.022445999999999997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8" t="s">
        <v>220</v>
      </c>
      <c r="AT206" s="208" t="s">
        <v>122</v>
      </c>
      <c r="AU206" s="208" t="s">
        <v>79</v>
      </c>
      <c r="AY206" s="17" t="s">
        <v>119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7" t="s">
        <v>77</v>
      </c>
      <c r="BK206" s="209">
        <f>ROUND(I206*H206,2)</f>
        <v>0</v>
      </c>
      <c r="BL206" s="17" t="s">
        <v>220</v>
      </c>
      <c r="BM206" s="208" t="s">
        <v>377</v>
      </c>
    </row>
    <row r="207" s="2" customFormat="1">
      <c r="A207" s="38"/>
      <c r="B207" s="39"/>
      <c r="C207" s="40"/>
      <c r="D207" s="210" t="s">
        <v>129</v>
      </c>
      <c r="E207" s="40"/>
      <c r="F207" s="211" t="s">
        <v>378</v>
      </c>
      <c r="G207" s="40"/>
      <c r="H207" s="40"/>
      <c r="I207" s="212"/>
      <c r="J207" s="40"/>
      <c r="K207" s="40"/>
      <c r="L207" s="44"/>
      <c r="M207" s="213"/>
      <c r="N207" s="214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129</v>
      </c>
      <c r="AU207" s="17" t="s">
        <v>79</v>
      </c>
    </row>
    <row r="208" s="13" customFormat="1">
      <c r="A208" s="13"/>
      <c r="B208" s="215"/>
      <c r="C208" s="216"/>
      <c r="D208" s="217" t="s">
        <v>131</v>
      </c>
      <c r="E208" s="218" t="s">
        <v>19</v>
      </c>
      <c r="F208" s="219" t="s">
        <v>379</v>
      </c>
      <c r="G208" s="216"/>
      <c r="H208" s="220">
        <v>74.819999999999993</v>
      </c>
      <c r="I208" s="221"/>
      <c r="J208" s="216"/>
      <c r="K208" s="216"/>
      <c r="L208" s="222"/>
      <c r="M208" s="223"/>
      <c r="N208" s="224"/>
      <c r="O208" s="224"/>
      <c r="P208" s="224"/>
      <c r="Q208" s="224"/>
      <c r="R208" s="224"/>
      <c r="S208" s="224"/>
      <c r="T208" s="22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6" t="s">
        <v>131</v>
      </c>
      <c r="AU208" s="226" t="s">
        <v>79</v>
      </c>
      <c r="AV208" s="13" t="s">
        <v>79</v>
      </c>
      <c r="AW208" s="13" t="s">
        <v>33</v>
      </c>
      <c r="AX208" s="13" t="s">
        <v>77</v>
      </c>
      <c r="AY208" s="226" t="s">
        <v>119</v>
      </c>
    </row>
    <row r="209" s="2" customFormat="1" ht="14.4" customHeight="1">
      <c r="A209" s="38"/>
      <c r="B209" s="39"/>
      <c r="C209" s="197" t="s">
        <v>380</v>
      </c>
      <c r="D209" s="197" t="s">
        <v>122</v>
      </c>
      <c r="E209" s="198" t="s">
        <v>381</v>
      </c>
      <c r="F209" s="199" t="s">
        <v>382</v>
      </c>
      <c r="G209" s="200" t="s">
        <v>216</v>
      </c>
      <c r="H209" s="201">
        <v>97.599999999999994</v>
      </c>
      <c r="I209" s="202"/>
      <c r="J209" s="203">
        <f>ROUND(I209*H209,2)</f>
        <v>0</v>
      </c>
      <c r="K209" s="199" t="s">
        <v>126</v>
      </c>
      <c r="L209" s="44"/>
      <c r="M209" s="204" t="s">
        <v>19</v>
      </c>
      <c r="N209" s="205" t="s">
        <v>43</v>
      </c>
      <c r="O209" s="84"/>
      <c r="P209" s="206">
        <f>O209*H209</f>
        <v>0</v>
      </c>
      <c r="Q209" s="206">
        <v>1.0000000000000001E-05</v>
      </c>
      <c r="R209" s="206">
        <f>Q209*H209</f>
        <v>0.00097599999999999998</v>
      </c>
      <c r="S209" s="206">
        <v>0</v>
      </c>
      <c r="T209" s="20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8" t="s">
        <v>220</v>
      </c>
      <c r="AT209" s="208" t="s">
        <v>122</v>
      </c>
      <c r="AU209" s="208" t="s">
        <v>79</v>
      </c>
      <c r="AY209" s="17" t="s">
        <v>119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7" t="s">
        <v>77</v>
      </c>
      <c r="BK209" s="209">
        <f>ROUND(I209*H209,2)</f>
        <v>0</v>
      </c>
      <c r="BL209" s="17" t="s">
        <v>220</v>
      </c>
      <c r="BM209" s="208" t="s">
        <v>383</v>
      </c>
    </row>
    <row r="210" s="2" customFormat="1">
      <c r="A210" s="38"/>
      <c r="B210" s="39"/>
      <c r="C210" s="40"/>
      <c r="D210" s="210" t="s">
        <v>129</v>
      </c>
      <c r="E210" s="40"/>
      <c r="F210" s="211" t="s">
        <v>384</v>
      </c>
      <c r="G210" s="40"/>
      <c r="H210" s="40"/>
      <c r="I210" s="212"/>
      <c r="J210" s="40"/>
      <c r="K210" s="40"/>
      <c r="L210" s="44"/>
      <c r="M210" s="213"/>
      <c r="N210" s="214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129</v>
      </c>
      <c r="AU210" s="17" t="s">
        <v>79</v>
      </c>
    </row>
    <row r="211" s="13" customFormat="1">
      <c r="A211" s="13"/>
      <c r="B211" s="215"/>
      <c r="C211" s="216"/>
      <c r="D211" s="217" t="s">
        <v>131</v>
      </c>
      <c r="E211" s="218" t="s">
        <v>19</v>
      </c>
      <c r="F211" s="219" t="s">
        <v>385</v>
      </c>
      <c r="G211" s="216"/>
      <c r="H211" s="220">
        <v>97.599999999999994</v>
      </c>
      <c r="I211" s="221"/>
      <c r="J211" s="216"/>
      <c r="K211" s="216"/>
      <c r="L211" s="222"/>
      <c r="M211" s="223"/>
      <c r="N211" s="224"/>
      <c r="O211" s="224"/>
      <c r="P211" s="224"/>
      <c r="Q211" s="224"/>
      <c r="R211" s="224"/>
      <c r="S211" s="224"/>
      <c r="T211" s="22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6" t="s">
        <v>131</v>
      </c>
      <c r="AU211" s="226" t="s">
        <v>79</v>
      </c>
      <c r="AV211" s="13" t="s">
        <v>79</v>
      </c>
      <c r="AW211" s="13" t="s">
        <v>33</v>
      </c>
      <c r="AX211" s="13" t="s">
        <v>77</v>
      </c>
      <c r="AY211" s="226" t="s">
        <v>119</v>
      </c>
    </row>
    <row r="212" s="2" customFormat="1" ht="14.4" customHeight="1">
      <c r="A212" s="38"/>
      <c r="B212" s="39"/>
      <c r="C212" s="238" t="s">
        <v>386</v>
      </c>
      <c r="D212" s="238" t="s">
        <v>326</v>
      </c>
      <c r="E212" s="239" t="s">
        <v>387</v>
      </c>
      <c r="F212" s="240" t="s">
        <v>388</v>
      </c>
      <c r="G212" s="241" t="s">
        <v>216</v>
      </c>
      <c r="H212" s="242">
        <v>97.599999999999994</v>
      </c>
      <c r="I212" s="243"/>
      <c r="J212" s="244">
        <f>ROUND(I212*H212,2)</f>
        <v>0</v>
      </c>
      <c r="K212" s="240" t="s">
        <v>126</v>
      </c>
      <c r="L212" s="245"/>
      <c r="M212" s="246" t="s">
        <v>19</v>
      </c>
      <c r="N212" s="247" t="s">
        <v>43</v>
      </c>
      <c r="O212" s="84"/>
      <c r="P212" s="206">
        <f>O212*H212</f>
        <v>0</v>
      </c>
      <c r="Q212" s="206">
        <v>0.00035</v>
      </c>
      <c r="R212" s="206">
        <f>Q212*H212</f>
        <v>0.034159999999999996</v>
      </c>
      <c r="S212" s="206">
        <v>0</v>
      </c>
      <c r="T212" s="20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8" t="s">
        <v>317</v>
      </c>
      <c r="AT212" s="208" t="s">
        <v>326</v>
      </c>
      <c r="AU212" s="208" t="s">
        <v>79</v>
      </c>
      <c r="AY212" s="17" t="s">
        <v>119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7" t="s">
        <v>77</v>
      </c>
      <c r="BK212" s="209">
        <f>ROUND(I212*H212,2)</f>
        <v>0</v>
      </c>
      <c r="BL212" s="17" t="s">
        <v>220</v>
      </c>
      <c r="BM212" s="208" t="s">
        <v>389</v>
      </c>
    </row>
    <row r="213" s="2" customFormat="1" ht="14.4" customHeight="1">
      <c r="A213" s="38"/>
      <c r="B213" s="39"/>
      <c r="C213" s="197" t="s">
        <v>390</v>
      </c>
      <c r="D213" s="197" t="s">
        <v>122</v>
      </c>
      <c r="E213" s="198" t="s">
        <v>391</v>
      </c>
      <c r="F213" s="199" t="s">
        <v>392</v>
      </c>
      <c r="G213" s="200" t="s">
        <v>216</v>
      </c>
      <c r="H213" s="201">
        <v>2.7000000000000002</v>
      </c>
      <c r="I213" s="202"/>
      <c r="J213" s="203">
        <f>ROUND(I213*H213,2)</f>
        <v>0</v>
      </c>
      <c r="K213" s="199" t="s">
        <v>126</v>
      </c>
      <c r="L213" s="44"/>
      <c r="M213" s="204" t="s">
        <v>19</v>
      </c>
      <c r="N213" s="205" t="s">
        <v>43</v>
      </c>
      <c r="O213" s="84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8" t="s">
        <v>220</v>
      </c>
      <c r="AT213" s="208" t="s">
        <v>122</v>
      </c>
      <c r="AU213" s="208" t="s">
        <v>79</v>
      </c>
      <c r="AY213" s="17" t="s">
        <v>119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7" t="s">
        <v>77</v>
      </c>
      <c r="BK213" s="209">
        <f>ROUND(I213*H213,2)</f>
        <v>0</v>
      </c>
      <c r="BL213" s="17" t="s">
        <v>220</v>
      </c>
      <c r="BM213" s="208" t="s">
        <v>393</v>
      </c>
    </row>
    <row r="214" s="2" customFormat="1">
      <c r="A214" s="38"/>
      <c r="B214" s="39"/>
      <c r="C214" s="40"/>
      <c r="D214" s="210" t="s">
        <v>129</v>
      </c>
      <c r="E214" s="40"/>
      <c r="F214" s="211" t="s">
        <v>394</v>
      </c>
      <c r="G214" s="40"/>
      <c r="H214" s="40"/>
      <c r="I214" s="212"/>
      <c r="J214" s="40"/>
      <c r="K214" s="40"/>
      <c r="L214" s="44"/>
      <c r="M214" s="213"/>
      <c r="N214" s="214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129</v>
      </c>
      <c r="AU214" s="17" t="s">
        <v>79</v>
      </c>
    </row>
    <row r="215" s="13" customFormat="1">
      <c r="A215" s="13"/>
      <c r="B215" s="215"/>
      <c r="C215" s="216"/>
      <c r="D215" s="217" t="s">
        <v>131</v>
      </c>
      <c r="E215" s="218" t="s">
        <v>19</v>
      </c>
      <c r="F215" s="219" t="s">
        <v>395</v>
      </c>
      <c r="G215" s="216"/>
      <c r="H215" s="220">
        <v>2.7000000000000002</v>
      </c>
      <c r="I215" s="221"/>
      <c r="J215" s="216"/>
      <c r="K215" s="216"/>
      <c r="L215" s="222"/>
      <c r="M215" s="223"/>
      <c r="N215" s="224"/>
      <c r="O215" s="224"/>
      <c r="P215" s="224"/>
      <c r="Q215" s="224"/>
      <c r="R215" s="224"/>
      <c r="S215" s="224"/>
      <c r="T215" s="22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6" t="s">
        <v>131</v>
      </c>
      <c r="AU215" s="226" t="s">
        <v>79</v>
      </c>
      <c r="AV215" s="13" t="s">
        <v>79</v>
      </c>
      <c r="AW215" s="13" t="s">
        <v>33</v>
      </c>
      <c r="AX215" s="13" t="s">
        <v>77</v>
      </c>
      <c r="AY215" s="226" t="s">
        <v>119</v>
      </c>
    </row>
    <row r="216" s="2" customFormat="1" ht="14.4" customHeight="1">
      <c r="A216" s="38"/>
      <c r="B216" s="39"/>
      <c r="C216" s="238" t="s">
        <v>396</v>
      </c>
      <c r="D216" s="238" t="s">
        <v>326</v>
      </c>
      <c r="E216" s="239" t="s">
        <v>397</v>
      </c>
      <c r="F216" s="240" t="s">
        <v>398</v>
      </c>
      <c r="G216" s="241" t="s">
        <v>216</v>
      </c>
      <c r="H216" s="242">
        <v>2.7000000000000002</v>
      </c>
      <c r="I216" s="243"/>
      <c r="J216" s="244">
        <f>ROUND(I216*H216,2)</f>
        <v>0</v>
      </c>
      <c r="K216" s="240" t="s">
        <v>126</v>
      </c>
      <c r="L216" s="245"/>
      <c r="M216" s="246" t="s">
        <v>19</v>
      </c>
      <c r="N216" s="247" t="s">
        <v>43</v>
      </c>
      <c r="O216" s="84"/>
      <c r="P216" s="206">
        <f>O216*H216</f>
        <v>0</v>
      </c>
      <c r="Q216" s="206">
        <v>0.00016000000000000001</v>
      </c>
      <c r="R216" s="206">
        <f>Q216*H216</f>
        <v>0.00043200000000000004</v>
      </c>
      <c r="S216" s="206">
        <v>0</v>
      </c>
      <c r="T216" s="20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8" t="s">
        <v>317</v>
      </c>
      <c r="AT216" s="208" t="s">
        <v>326</v>
      </c>
      <c r="AU216" s="208" t="s">
        <v>79</v>
      </c>
      <c r="AY216" s="17" t="s">
        <v>119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7" t="s">
        <v>77</v>
      </c>
      <c r="BK216" s="209">
        <f>ROUND(I216*H216,2)</f>
        <v>0</v>
      </c>
      <c r="BL216" s="17" t="s">
        <v>220</v>
      </c>
      <c r="BM216" s="208" t="s">
        <v>399</v>
      </c>
    </row>
    <row r="217" s="2" customFormat="1" ht="22.2" customHeight="1">
      <c r="A217" s="38"/>
      <c r="B217" s="39"/>
      <c r="C217" s="197" t="s">
        <v>400</v>
      </c>
      <c r="D217" s="197" t="s">
        <v>122</v>
      </c>
      <c r="E217" s="198" t="s">
        <v>401</v>
      </c>
      <c r="F217" s="199" t="s">
        <v>402</v>
      </c>
      <c r="G217" s="200" t="s">
        <v>338</v>
      </c>
      <c r="H217" s="248"/>
      <c r="I217" s="202"/>
      <c r="J217" s="203">
        <f>ROUND(I217*H217,2)</f>
        <v>0</v>
      </c>
      <c r="K217" s="199" t="s">
        <v>126</v>
      </c>
      <c r="L217" s="44"/>
      <c r="M217" s="204" t="s">
        <v>19</v>
      </c>
      <c r="N217" s="205" t="s">
        <v>43</v>
      </c>
      <c r="O217" s="84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8" t="s">
        <v>220</v>
      </c>
      <c r="AT217" s="208" t="s">
        <v>122</v>
      </c>
      <c r="AU217" s="208" t="s">
        <v>79</v>
      </c>
      <c r="AY217" s="17" t="s">
        <v>119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7" t="s">
        <v>77</v>
      </c>
      <c r="BK217" s="209">
        <f>ROUND(I217*H217,2)</f>
        <v>0</v>
      </c>
      <c r="BL217" s="17" t="s">
        <v>220</v>
      </c>
      <c r="BM217" s="208" t="s">
        <v>403</v>
      </c>
    </row>
    <row r="218" s="2" customFormat="1">
      <c r="A218" s="38"/>
      <c r="B218" s="39"/>
      <c r="C218" s="40"/>
      <c r="D218" s="210" t="s">
        <v>129</v>
      </c>
      <c r="E218" s="40"/>
      <c r="F218" s="211" t="s">
        <v>404</v>
      </c>
      <c r="G218" s="40"/>
      <c r="H218" s="40"/>
      <c r="I218" s="212"/>
      <c r="J218" s="40"/>
      <c r="K218" s="40"/>
      <c r="L218" s="44"/>
      <c r="M218" s="213"/>
      <c r="N218" s="214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79</v>
      </c>
    </row>
    <row r="219" s="12" customFormat="1" ht="22.8" customHeight="1">
      <c r="A219" s="12"/>
      <c r="B219" s="181"/>
      <c r="C219" s="182"/>
      <c r="D219" s="183" t="s">
        <v>71</v>
      </c>
      <c r="E219" s="195" t="s">
        <v>405</v>
      </c>
      <c r="F219" s="195" t="s">
        <v>406</v>
      </c>
      <c r="G219" s="182"/>
      <c r="H219" s="182"/>
      <c r="I219" s="185"/>
      <c r="J219" s="196">
        <f>BK219</f>
        <v>0</v>
      </c>
      <c r="K219" s="182"/>
      <c r="L219" s="187"/>
      <c r="M219" s="188"/>
      <c r="N219" s="189"/>
      <c r="O219" s="189"/>
      <c r="P219" s="190">
        <f>SUM(P220:P235)</f>
        <v>0</v>
      </c>
      <c r="Q219" s="189"/>
      <c r="R219" s="190">
        <f>SUM(R220:R235)</f>
        <v>0.15991249999999999</v>
      </c>
      <c r="S219" s="189"/>
      <c r="T219" s="191">
        <f>SUM(T220:T235)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2" t="s">
        <v>79</v>
      </c>
      <c r="AT219" s="193" t="s">
        <v>71</v>
      </c>
      <c r="AU219" s="193" t="s">
        <v>77</v>
      </c>
      <c r="AY219" s="192" t="s">
        <v>119</v>
      </c>
      <c r="BK219" s="194">
        <f>SUM(BK220:BK235)</f>
        <v>0</v>
      </c>
    </row>
    <row r="220" s="2" customFormat="1" ht="14.4" customHeight="1">
      <c r="A220" s="38"/>
      <c r="B220" s="39"/>
      <c r="C220" s="197" t="s">
        <v>407</v>
      </c>
      <c r="D220" s="197" t="s">
        <v>122</v>
      </c>
      <c r="E220" s="198" t="s">
        <v>408</v>
      </c>
      <c r="F220" s="199" t="s">
        <v>409</v>
      </c>
      <c r="G220" s="200" t="s">
        <v>139</v>
      </c>
      <c r="H220" s="201">
        <v>7.8499999999999996</v>
      </c>
      <c r="I220" s="202"/>
      <c r="J220" s="203">
        <f>ROUND(I220*H220,2)</f>
        <v>0</v>
      </c>
      <c r="K220" s="199" t="s">
        <v>126</v>
      </c>
      <c r="L220" s="44"/>
      <c r="M220" s="204" t="s">
        <v>19</v>
      </c>
      <c r="N220" s="205" t="s">
        <v>43</v>
      </c>
      <c r="O220" s="84"/>
      <c r="P220" s="206">
        <f>O220*H220</f>
        <v>0</v>
      </c>
      <c r="Q220" s="206">
        <v>0.00029999999999999997</v>
      </c>
      <c r="R220" s="206">
        <f>Q220*H220</f>
        <v>0.0023549999999999999</v>
      </c>
      <c r="S220" s="206">
        <v>0</v>
      </c>
      <c r="T220" s="20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8" t="s">
        <v>220</v>
      </c>
      <c r="AT220" s="208" t="s">
        <v>122</v>
      </c>
      <c r="AU220" s="208" t="s">
        <v>79</v>
      </c>
      <c r="AY220" s="17" t="s">
        <v>119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7" t="s">
        <v>77</v>
      </c>
      <c r="BK220" s="209">
        <f>ROUND(I220*H220,2)</f>
        <v>0</v>
      </c>
      <c r="BL220" s="17" t="s">
        <v>220</v>
      </c>
      <c r="BM220" s="208" t="s">
        <v>410</v>
      </c>
    </row>
    <row r="221" s="2" customFormat="1">
      <c r="A221" s="38"/>
      <c r="B221" s="39"/>
      <c r="C221" s="40"/>
      <c r="D221" s="210" t="s">
        <v>129</v>
      </c>
      <c r="E221" s="40"/>
      <c r="F221" s="211" t="s">
        <v>411</v>
      </c>
      <c r="G221" s="40"/>
      <c r="H221" s="40"/>
      <c r="I221" s="212"/>
      <c r="J221" s="40"/>
      <c r="K221" s="40"/>
      <c r="L221" s="44"/>
      <c r="M221" s="213"/>
      <c r="N221" s="214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79</v>
      </c>
    </row>
    <row r="222" s="13" customFormat="1">
      <c r="A222" s="13"/>
      <c r="B222" s="215"/>
      <c r="C222" s="216"/>
      <c r="D222" s="217" t="s">
        <v>131</v>
      </c>
      <c r="E222" s="218" t="s">
        <v>19</v>
      </c>
      <c r="F222" s="219" t="s">
        <v>412</v>
      </c>
      <c r="G222" s="216"/>
      <c r="H222" s="220">
        <v>4.6500000000000004</v>
      </c>
      <c r="I222" s="221"/>
      <c r="J222" s="216"/>
      <c r="K222" s="216"/>
      <c r="L222" s="222"/>
      <c r="M222" s="223"/>
      <c r="N222" s="224"/>
      <c r="O222" s="224"/>
      <c r="P222" s="224"/>
      <c r="Q222" s="224"/>
      <c r="R222" s="224"/>
      <c r="S222" s="224"/>
      <c r="T222" s="22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6" t="s">
        <v>131</v>
      </c>
      <c r="AU222" s="226" t="s">
        <v>79</v>
      </c>
      <c r="AV222" s="13" t="s">
        <v>79</v>
      </c>
      <c r="AW222" s="13" t="s">
        <v>33</v>
      </c>
      <c r="AX222" s="13" t="s">
        <v>72</v>
      </c>
      <c r="AY222" s="226" t="s">
        <v>119</v>
      </c>
    </row>
    <row r="223" s="13" customFormat="1">
      <c r="A223" s="13"/>
      <c r="B223" s="215"/>
      <c r="C223" s="216"/>
      <c r="D223" s="217" t="s">
        <v>131</v>
      </c>
      <c r="E223" s="218" t="s">
        <v>19</v>
      </c>
      <c r="F223" s="219" t="s">
        <v>413</v>
      </c>
      <c r="G223" s="216"/>
      <c r="H223" s="220">
        <v>3.2000000000000002</v>
      </c>
      <c r="I223" s="221"/>
      <c r="J223" s="216"/>
      <c r="K223" s="216"/>
      <c r="L223" s="222"/>
      <c r="M223" s="223"/>
      <c r="N223" s="224"/>
      <c r="O223" s="224"/>
      <c r="P223" s="224"/>
      <c r="Q223" s="224"/>
      <c r="R223" s="224"/>
      <c r="S223" s="224"/>
      <c r="T223" s="22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6" t="s">
        <v>131</v>
      </c>
      <c r="AU223" s="226" t="s">
        <v>79</v>
      </c>
      <c r="AV223" s="13" t="s">
        <v>79</v>
      </c>
      <c r="AW223" s="13" t="s">
        <v>33</v>
      </c>
      <c r="AX223" s="13" t="s">
        <v>72</v>
      </c>
      <c r="AY223" s="226" t="s">
        <v>119</v>
      </c>
    </row>
    <row r="224" s="14" customFormat="1">
      <c r="A224" s="14"/>
      <c r="B224" s="227"/>
      <c r="C224" s="228"/>
      <c r="D224" s="217" t="s">
        <v>131</v>
      </c>
      <c r="E224" s="229" t="s">
        <v>19</v>
      </c>
      <c r="F224" s="230" t="s">
        <v>164</v>
      </c>
      <c r="G224" s="228"/>
      <c r="H224" s="231">
        <v>7.8500000000000005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7" t="s">
        <v>131</v>
      </c>
      <c r="AU224" s="237" t="s">
        <v>79</v>
      </c>
      <c r="AV224" s="14" t="s">
        <v>127</v>
      </c>
      <c r="AW224" s="14" t="s">
        <v>33</v>
      </c>
      <c r="AX224" s="14" t="s">
        <v>77</v>
      </c>
      <c r="AY224" s="237" t="s">
        <v>119</v>
      </c>
    </row>
    <row r="225" s="2" customFormat="1" ht="22.2" customHeight="1">
      <c r="A225" s="38"/>
      <c r="B225" s="39"/>
      <c r="C225" s="197" t="s">
        <v>414</v>
      </c>
      <c r="D225" s="197" t="s">
        <v>122</v>
      </c>
      <c r="E225" s="198" t="s">
        <v>415</v>
      </c>
      <c r="F225" s="199" t="s">
        <v>416</v>
      </c>
      <c r="G225" s="200" t="s">
        <v>139</v>
      </c>
      <c r="H225" s="201">
        <v>7.8499999999999996</v>
      </c>
      <c r="I225" s="202"/>
      <c r="J225" s="203">
        <f>ROUND(I225*H225,2)</f>
        <v>0</v>
      </c>
      <c r="K225" s="199" t="s">
        <v>126</v>
      </c>
      <c r="L225" s="44"/>
      <c r="M225" s="204" t="s">
        <v>19</v>
      </c>
      <c r="N225" s="205" t="s">
        <v>43</v>
      </c>
      <c r="O225" s="84"/>
      <c r="P225" s="206">
        <f>O225*H225</f>
        <v>0</v>
      </c>
      <c r="Q225" s="206">
        <v>0.0060499999999999998</v>
      </c>
      <c r="R225" s="206">
        <f>Q225*H225</f>
        <v>0.047492499999999993</v>
      </c>
      <c r="S225" s="206">
        <v>0</v>
      </c>
      <c r="T225" s="20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8" t="s">
        <v>220</v>
      </c>
      <c r="AT225" s="208" t="s">
        <v>122</v>
      </c>
      <c r="AU225" s="208" t="s">
        <v>79</v>
      </c>
      <c r="AY225" s="17" t="s">
        <v>119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7" t="s">
        <v>77</v>
      </c>
      <c r="BK225" s="209">
        <f>ROUND(I225*H225,2)</f>
        <v>0</v>
      </c>
      <c r="BL225" s="17" t="s">
        <v>220</v>
      </c>
      <c r="BM225" s="208" t="s">
        <v>417</v>
      </c>
    </row>
    <row r="226" s="2" customFormat="1">
      <c r="A226" s="38"/>
      <c r="B226" s="39"/>
      <c r="C226" s="40"/>
      <c r="D226" s="210" t="s">
        <v>129</v>
      </c>
      <c r="E226" s="40"/>
      <c r="F226" s="211" t="s">
        <v>418</v>
      </c>
      <c r="G226" s="40"/>
      <c r="H226" s="40"/>
      <c r="I226" s="212"/>
      <c r="J226" s="40"/>
      <c r="K226" s="40"/>
      <c r="L226" s="44"/>
      <c r="M226" s="213"/>
      <c r="N226" s="214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129</v>
      </c>
      <c r="AU226" s="17" t="s">
        <v>79</v>
      </c>
    </row>
    <row r="227" s="2" customFormat="1" ht="14.4" customHeight="1">
      <c r="A227" s="38"/>
      <c r="B227" s="39"/>
      <c r="C227" s="238" t="s">
        <v>419</v>
      </c>
      <c r="D227" s="238" t="s">
        <v>326</v>
      </c>
      <c r="E227" s="239" t="s">
        <v>420</v>
      </c>
      <c r="F227" s="240" t="s">
        <v>421</v>
      </c>
      <c r="G227" s="241" t="s">
        <v>139</v>
      </c>
      <c r="H227" s="242">
        <v>7.8499999999999996</v>
      </c>
      <c r="I227" s="243"/>
      <c r="J227" s="244">
        <f>ROUND(I227*H227,2)</f>
        <v>0</v>
      </c>
      <c r="K227" s="240" t="s">
        <v>126</v>
      </c>
      <c r="L227" s="245"/>
      <c r="M227" s="246" t="s">
        <v>19</v>
      </c>
      <c r="N227" s="247" t="s">
        <v>43</v>
      </c>
      <c r="O227" s="84"/>
      <c r="P227" s="206">
        <f>O227*H227</f>
        <v>0</v>
      </c>
      <c r="Q227" s="206">
        <v>0.0129</v>
      </c>
      <c r="R227" s="206">
        <f>Q227*H227</f>
        <v>0.10126499999999999</v>
      </c>
      <c r="S227" s="206">
        <v>0</v>
      </c>
      <c r="T227" s="20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8" t="s">
        <v>317</v>
      </c>
      <c r="AT227" s="208" t="s">
        <v>326</v>
      </c>
      <c r="AU227" s="208" t="s">
        <v>79</v>
      </c>
      <c r="AY227" s="17" t="s">
        <v>119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7" t="s">
        <v>77</v>
      </c>
      <c r="BK227" s="209">
        <f>ROUND(I227*H227,2)</f>
        <v>0</v>
      </c>
      <c r="BL227" s="17" t="s">
        <v>220</v>
      </c>
      <c r="BM227" s="208" t="s">
        <v>422</v>
      </c>
    </row>
    <row r="228" s="2" customFormat="1" ht="14.4" customHeight="1">
      <c r="A228" s="38"/>
      <c r="B228" s="39"/>
      <c r="C228" s="197" t="s">
        <v>423</v>
      </c>
      <c r="D228" s="197" t="s">
        <v>122</v>
      </c>
      <c r="E228" s="198" t="s">
        <v>424</v>
      </c>
      <c r="F228" s="199" t="s">
        <v>425</v>
      </c>
      <c r="G228" s="200" t="s">
        <v>216</v>
      </c>
      <c r="H228" s="201">
        <v>3</v>
      </c>
      <c r="I228" s="202"/>
      <c r="J228" s="203">
        <f>ROUND(I228*H228,2)</f>
        <v>0</v>
      </c>
      <c r="K228" s="199" t="s">
        <v>126</v>
      </c>
      <c r="L228" s="44"/>
      <c r="M228" s="204" t="s">
        <v>19</v>
      </c>
      <c r="N228" s="205" t="s">
        <v>43</v>
      </c>
      <c r="O228" s="84"/>
      <c r="P228" s="206">
        <f>O228*H228</f>
        <v>0</v>
      </c>
      <c r="Q228" s="206">
        <v>0.00055000000000000003</v>
      </c>
      <c r="R228" s="206">
        <f>Q228*H228</f>
        <v>0.00165</v>
      </c>
      <c r="S228" s="206">
        <v>0</v>
      </c>
      <c r="T228" s="20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8" t="s">
        <v>220</v>
      </c>
      <c r="AT228" s="208" t="s">
        <v>122</v>
      </c>
      <c r="AU228" s="208" t="s">
        <v>79</v>
      </c>
      <c r="AY228" s="17" t="s">
        <v>119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7" t="s">
        <v>77</v>
      </c>
      <c r="BK228" s="209">
        <f>ROUND(I228*H228,2)</f>
        <v>0</v>
      </c>
      <c r="BL228" s="17" t="s">
        <v>220</v>
      </c>
      <c r="BM228" s="208" t="s">
        <v>426</v>
      </c>
    </row>
    <row r="229" s="2" customFormat="1">
      <c r="A229" s="38"/>
      <c r="B229" s="39"/>
      <c r="C229" s="40"/>
      <c r="D229" s="210" t="s">
        <v>129</v>
      </c>
      <c r="E229" s="40"/>
      <c r="F229" s="211" t="s">
        <v>427</v>
      </c>
      <c r="G229" s="40"/>
      <c r="H229" s="40"/>
      <c r="I229" s="212"/>
      <c r="J229" s="40"/>
      <c r="K229" s="40"/>
      <c r="L229" s="44"/>
      <c r="M229" s="213"/>
      <c r="N229" s="214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129</v>
      </c>
      <c r="AU229" s="17" t="s">
        <v>79</v>
      </c>
    </row>
    <row r="230" s="13" customFormat="1">
      <c r="A230" s="13"/>
      <c r="B230" s="215"/>
      <c r="C230" s="216"/>
      <c r="D230" s="217" t="s">
        <v>131</v>
      </c>
      <c r="E230" s="218" t="s">
        <v>19</v>
      </c>
      <c r="F230" s="219" t="s">
        <v>428</v>
      </c>
      <c r="G230" s="216"/>
      <c r="H230" s="220">
        <v>3</v>
      </c>
      <c r="I230" s="221"/>
      <c r="J230" s="216"/>
      <c r="K230" s="216"/>
      <c r="L230" s="222"/>
      <c r="M230" s="223"/>
      <c r="N230" s="224"/>
      <c r="O230" s="224"/>
      <c r="P230" s="224"/>
      <c r="Q230" s="224"/>
      <c r="R230" s="224"/>
      <c r="S230" s="224"/>
      <c r="T230" s="22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6" t="s">
        <v>131</v>
      </c>
      <c r="AU230" s="226" t="s">
        <v>79</v>
      </c>
      <c r="AV230" s="13" t="s">
        <v>79</v>
      </c>
      <c r="AW230" s="13" t="s">
        <v>33</v>
      </c>
      <c r="AX230" s="13" t="s">
        <v>77</v>
      </c>
      <c r="AY230" s="226" t="s">
        <v>119</v>
      </c>
    </row>
    <row r="231" s="2" customFormat="1" ht="14.4" customHeight="1">
      <c r="A231" s="38"/>
      <c r="B231" s="39"/>
      <c r="C231" s="197" t="s">
        <v>429</v>
      </c>
      <c r="D231" s="197" t="s">
        <v>122</v>
      </c>
      <c r="E231" s="198" t="s">
        <v>430</v>
      </c>
      <c r="F231" s="199" t="s">
        <v>431</v>
      </c>
      <c r="G231" s="200" t="s">
        <v>216</v>
      </c>
      <c r="H231" s="201">
        <v>14.300000000000001</v>
      </c>
      <c r="I231" s="202"/>
      <c r="J231" s="203">
        <f>ROUND(I231*H231,2)</f>
        <v>0</v>
      </c>
      <c r="K231" s="199" t="s">
        <v>126</v>
      </c>
      <c r="L231" s="44"/>
      <c r="M231" s="204" t="s">
        <v>19</v>
      </c>
      <c r="N231" s="205" t="s">
        <v>43</v>
      </c>
      <c r="O231" s="84"/>
      <c r="P231" s="206">
        <f>O231*H231</f>
        <v>0</v>
      </c>
      <c r="Q231" s="206">
        <v>0.00050000000000000001</v>
      </c>
      <c r="R231" s="206">
        <f>Q231*H231</f>
        <v>0.0071500000000000001</v>
      </c>
      <c r="S231" s="206">
        <v>0</v>
      </c>
      <c r="T231" s="20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8" t="s">
        <v>220</v>
      </c>
      <c r="AT231" s="208" t="s">
        <v>122</v>
      </c>
      <c r="AU231" s="208" t="s">
        <v>79</v>
      </c>
      <c r="AY231" s="17" t="s">
        <v>119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7" t="s">
        <v>77</v>
      </c>
      <c r="BK231" s="209">
        <f>ROUND(I231*H231,2)</f>
        <v>0</v>
      </c>
      <c r="BL231" s="17" t="s">
        <v>220</v>
      </c>
      <c r="BM231" s="208" t="s">
        <v>432</v>
      </c>
    </row>
    <row r="232" s="2" customFormat="1">
      <c r="A232" s="38"/>
      <c r="B232" s="39"/>
      <c r="C232" s="40"/>
      <c r="D232" s="210" t="s">
        <v>129</v>
      </c>
      <c r="E232" s="40"/>
      <c r="F232" s="211" t="s">
        <v>433</v>
      </c>
      <c r="G232" s="40"/>
      <c r="H232" s="40"/>
      <c r="I232" s="212"/>
      <c r="J232" s="40"/>
      <c r="K232" s="40"/>
      <c r="L232" s="44"/>
      <c r="M232" s="213"/>
      <c r="N232" s="214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129</v>
      </c>
      <c r="AU232" s="17" t="s">
        <v>79</v>
      </c>
    </row>
    <row r="233" s="13" customFormat="1">
      <c r="A233" s="13"/>
      <c r="B233" s="215"/>
      <c r="C233" s="216"/>
      <c r="D233" s="217" t="s">
        <v>131</v>
      </c>
      <c r="E233" s="218" t="s">
        <v>19</v>
      </c>
      <c r="F233" s="219" t="s">
        <v>434</v>
      </c>
      <c r="G233" s="216"/>
      <c r="H233" s="220">
        <v>14.300000000000001</v>
      </c>
      <c r="I233" s="221"/>
      <c r="J233" s="216"/>
      <c r="K233" s="216"/>
      <c r="L233" s="222"/>
      <c r="M233" s="223"/>
      <c r="N233" s="224"/>
      <c r="O233" s="224"/>
      <c r="P233" s="224"/>
      <c r="Q233" s="224"/>
      <c r="R233" s="224"/>
      <c r="S233" s="224"/>
      <c r="T233" s="22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6" t="s">
        <v>131</v>
      </c>
      <c r="AU233" s="226" t="s">
        <v>79</v>
      </c>
      <c r="AV233" s="13" t="s">
        <v>79</v>
      </c>
      <c r="AW233" s="13" t="s">
        <v>33</v>
      </c>
      <c r="AX233" s="13" t="s">
        <v>77</v>
      </c>
      <c r="AY233" s="226" t="s">
        <v>119</v>
      </c>
    </row>
    <row r="234" s="2" customFormat="1" ht="22.2" customHeight="1">
      <c r="A234" s="38"/>
      <c r="B234" s="39"/>
      <c r="C234" s="197" t="s">
        <v>435</v>
      </c>
      <c r="D234" s="197" t="s">
        <v>122</v>
      </c>
      <c r="E234" s="198" t="s">
        <v>436</v>
      </c>
      <c r="F234" s="199" t="s">
        <v>437</v>
      </c>
      <c r="G234" s="200" t="s">
        <v>338</v>
      </c>
      <c r="H234" s="248"/>
      <c r="I234" s="202"/>
      <c r="J234" s="203">
        <f>ROUND(I234*H234,2)</f>
        <v>0</v>
      </c>
      <c r="K234" s="199" t="s">
        <v>126</v>
      </c>
      <c r="L234" s="44"/>
      <c r="M234" s="204" t="s">
        <v>19</v>
      </c>
      <c r="N234" s="205" t="s">
        <v>43</v>
      </c>
      <c r="O234" s="84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8" t="s">
        <v>220</v>
      </c>
      <c r="AT234" s="208" t="s">
        <v>122</v>
      </c>
      <c r="AU234" s="208" t="s">
        <v>79</v>
      </c>
      <c r="AY234" s="17" t="s">
        <v>119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7" t="s">
        <v>77</v>
      </c>
      <c r="BK234" s="209">
        <f>ROUND(I234*H234,2)</f>
        <v>0</v>
      </c>
      <c r="BL234" s="17" t="s">
        <v>220</v>
      </c>
      <c r="BM234" s="208" t="s">
        <v>438</v>
      </c>
    </row>
    <row r="235" s="2" customFormat="1">
      <c r="A235" s="38"/>
      <c r="B235" s="39"/>
      <c r="C235" s="40"/>
      <c r="D235" s="210" t="s">
        <v>129</v>
      </c>
      <c r="E235" s="40"/>
      <c r="F235" s="211" t="s">
        <v>439</v>
      </c>
      <c r="G235" s="40"/>
      <c r="H235" s="40"/>
      <c r="I235" s="212"/>
      <c r="J235" s="40"/>
      <c r="K235" s="40"/>
      <c r="L235" s="44"/>
      <c r="M235" s="213"/>
      <c r="N235" s="214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129</v>
      </c>
      <c r="AU235" s="17" t="s">
        <v>79</v>
      </c>
    </row>
    <row r="236" s="12" customFormat="1" ht="22.8" customHeight="1">
      <c r="A236" s="12"/>
      <c r="B236" s="181"/>
      <c r="C236" s="182"/>
      <c r="D236" s="183" t="s">
        <v>71</v>
      </c>
      <c r="E236" s="195" t="s">
        <v>440</v>
      </c>
      <c r="F236" s="195" t="s">
        <v>441</v>
      </c>
      <c r="G236" s="182"/>
      <c r="H236" s="182"/>
      <c r="I236" s="185"/>
      <c r="J236" s="196">
        <f>BK236</f>
        <v>0</v>
      </c>
      <c r="K236" s="182"/>
      <c r="L236" s="187"/>
      <c r="M236" s="188"/>
      <c r="N236" s="189"/>
      <c r="O236" s="189"/>
      <c r="P236" s="190">
        <f>SUM(P237:P246)</f>
        <v>0</v>
      </c>
      <c r="Q236" s="189"/>
      <c r="R236" s="190">
        <f>SUM(R237:R246)</f>
        <v>0.0015582</v>
      </c>
      <c r="S236" s="189"/>
      <c r="T236" s="191">
        <f>SUM(T237:T246)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2" t="s">
        <v>79</v>
      </c>
      <c r="AT236" s="193" t="s">
        <v>71</v>
      </c>
      <c r="AU236" s="193" t="s">
        <v>77</v>
      </c>
      <c r="AY236" s="192" t="s">
        <v>119</v>
      </c>
      <c r="BK236" s="194">
        <f>SUM(BK237:BK246)</f>
        <v>0</v>
      </c>
    </row>
    <row r="237" s="2" customFormat="1" ht="19.8" customHeight="1">
      <c r="A237" s="38"/>
      <c r="B237" s="39"/>
      <c r="C237" s="197" t="s">
        <v>442</v>
      </c>
      <c r="D237" s="197" t="s">
        <v>122</v>
      </c>
      <c r="E237" s="198" t="s">
        <v>443</v>
      </c>
      <c r="F237" s="199" t="s">
        <v>444</v>
      </c>
      <c r="G237" s="200" t="s">
        <v>139</v>
      </c>
      <c r="H237" s="201">
        <v>2.9399999999999999</v>
      </c>
      <c r="I237" s="202"/>
      <c r="J237" s="203">
        <f>ROUND(I237*H237,2)</f>
        <v>0</v>
      </c>
      <c r="K237" s="199" t="s">
        <v>126</v>
      </c>
      <c r="L237" s="44"/>
      <c r="M237" s="204" t="s">
        <v>19</v>
      </c>
      <c r="N237" s="205" t="s">
        <v>43</v>
      </c>
      <c r="O237" s="84"/>
      <c r="P237" s="206">
        <f>O237*H237</f>
        <v>0</v>
      </c>
      <c r="Q237" s="206">
        <v>6.9999999999999994E-05</v>
      </c>
      <c r="R237" s="206">
        <f>Q237*H237</f>
        <v>0.00020579999999999999</v>
      </c>
      <c r="S237" s="206">
        <v>0</v>
      </c>
      <c r="T237" s="20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8" t="s">
        <v>220</v>
      </c>
      <c r="AT237" s="208" t="s">
        <v>122</v>
      </c>
      <c r="AU237" s="208" t="s">
        <v>79</v>
      </c>
      <c r="AY237" s="17" t="s">
        <v>119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7" t="s">
        <v>77</v>
      </c>
      <c r="BK237" s="209">
        <f>ROUND(I237*H237,2)</f>
        <v>0</v>
      </c>
      <c r="BL237" s="17" t="s">
        <v>220</v>
      </c>
      <c r="BM237" s="208" t="s">
        <v>445</v>
      </c>
    </row>
    <row r="238" s="2" customFormat="1">
      <c r="A238" s="38"/>
      <c r="B238" s="39"/>
      <c r="C238" s="40"/>
      <c r="D238" s="210" t="s">
        <v>129</v>
      </c>
      <c r="E238" s="40"/>
      <c r="F238" s="211" t="s">
        <v>446</v>
      </c>
      <c r="G238" s="40"/>
      <c r="H238" s="40"/>
      <c r="I238" s="212"/>
      <c r="J238" s="40"/>
      <c r="K238" s="40"/>
      <c r="L238" s="44"/>
      <c r="M238" s="213"/>
      <c r="N238" s="214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129</v>
      </c>
      <c r="AU238" s="17" t="s">
        <v>79</v>
      </c>
    </row>
    <row r="239" s="13" customFormat="1">
      <c r="A239" s="13"/>
      <c r="B239" s="215"/>
      <c r="C239" s="216"/>
      <c r="D239" s="217" t="s">
        <v>131</v>
      </c>
      <c r="E239" s="218" t="s">
        <v>19</v>
      </c>
      <c r="F239" s="219" t="s">
        <v>447</v>
      </c>
      <c r="G239" s="216"/>
      <c r="H239" s="220">
        <v>2.9399999999999999</v>
      </c>
      <c r="I239" s="221"/>
      <c r="J239" s="216"/>
      <c r="K239" s="216"/>
      <c r="L239" s="222"/>
      <c r="M239" s="223"/>
      <c r="N239" s="224"/>
      <c r="O239" s="224"/>
      <c r="P239" s="224"/>
      <c r="Q239" s="224"/>
      <c r="R239" s="224"/>
      <c r="S239" s="224"/>
      <c r="T239" s="22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6" t="s">
        <v>131</v>
      </c>
      <c r="AU239" s="226" t="s">
        <v>79</v>
      </c>
      <c r="AV239" s="13" t="s">
        <v>79</v>
      </c>
      <c r="AW239" s="13" t="s">
        <v>33</v>
      </c>
      <c r="AX239" s="13" t="s">
        <v>77</v>
      </c>
      <c r="AY239" s="226" t="s">
        <v>119</v>
      </c>
    </row>
    <row r="240" s="2" customFormat="1" ht="19.8" customHeight="1">
      <c r="A240" s="38"/>
      <c r="B240" s="39"/>
      <c r="C240" s="197" t="s">
        <v>448</v>
      </c>
      <c r="D240" s="197" t="s">
        <v>122</v>
      </c>
      <c r="E240" s="198" t="s">
        <v>449</v>
      </c>
      <c r="F240" s="199" t="s">
        <v>450</v>
      </c>
      <c r="G240" s="200" t="s">
        <v>139</v>
      </c>
      <c r="H240" s="201">
        <v>2.9399999999999999</v>
      </c>
      <c r="I240" s="202"/>
      <c r="J240" s="203">
        <f>ROUND(I240*H240,2)</f>
        <v>0</v>
      </c>
      <c r="K240" s="199" t="s">
        <v>126</v>
      </c>
      <c r="L240" s="44"/>
      <c r="M240" s="204" t="s">
        <v>19</v>
      </c>
      <c r="N240" s="205" t="s">
        <v>43</v>
      </c>
      <c r="O240" s="84"/>
      <c r="P240" s="206">
        <f>O240*H240</f>
        <v>0</v>
      </c>
      <c r="Q240" s="206">
        <v>8.0000000000000007E-05</v>
      </c>
      <c r="R240" s="206">
        <f>Q240*H240</f>
        <v>0.00023520000000000003</v>
      </c>
      <c r="S240" s="206">
        <v>0</v>
      </c>
      <c r="T240" s="20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8" t="s">
        <v>220</v>
      </c>
      <c r="AT240" s="208" t="s">
        <v>122</v>
      </c>
      <c r="AU240" s="208" t="s">
        <v>79</v>
      </c>
      <c r="AY240" s="17" t="s">
        <v>119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7" t="s">
        <v>77</v>
      </c>
      <c r="BK240" s="209">
        <f>ROUND(I240*H240,2)</f>
        <v>0</v>
      </c>
      <c r="BL240" s="17" t="s">
        <v>220</v>
      </c>
      <c r="BM240" s="208" t="s">
        <v>451</v>
      </c>
    </row>
    <row r="241" s="2" customFormat="1">
      <c r="A241" s="38"/>
      <c r="B241" s="39"/>
      <c r="C241" s="40"/>
      <c r="D241" s="210" t="s">
        <v>129</v>
      </c>
      <c r="E241" s="40"/>
      <c r="F241" s="211" t="s">
        <v>452</v>
      </c>
      <c r="G241" s="40"/>
      <c r="H241" s="40"/>
      <c r="I241" s="212"/>
      <c r="J241" s="40"/>
      <c r="K241" s="40"/>
      <c r="L241" s="44"/>
      <c r="M241" s="213"/>
      <c r="N241" s="214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79</v>
      </c>
    </row>
    <row r="242" s="2" customFormat="1" ht="14.4" customHeight="1">
      <c r="A242" s="38"/>
      <c r="B242" s="39"/>
      <c r="C242" s="197" t="s">
        <v>453</v>
      </c>
      <c r="D242" s="197" t="s">
        <v>122</v>
      </c>
      <c r="E242" s="198" t="s">
        <v>454</v>
      </c>
      <c r="F242" s="199" t="s">
        <v>455</v>
      </c>
      <c r="G242" s="200" t="s">
        <v>139</v>
      </c>
      <c r="H242" s="201">
        <v>2.9399999999999999</v>
      </c>
      <c r="I242" s="202"/>
      <c r="J242" s="203">
        <f>ROUND(I242*H242,2)</f>
        <v>0</v>
      </c>
      <c r="K242" s="199" t="s">
        <v>126</v>
      </c>
      <c r="L242" s="44"/>
      <c r="M242" s="204" t="s">
        <v>19</v>
      </c>
      <c r="N242" s="205" t="s">
        <v>43</v>
      </c>
      <c r="O242" s="84"/>
      <c r="P242" s="206">
        <f>O242*H242</f>
        <v>0</v>
      </c>
      <c r="Q242" s="206">
        <v>0.00013999999999999999</v>
      </c>
      <c r="R242" s="206">
        <f>Q242*H242</f>
        <v>0.00041159999999999998</v>
      </c>
      <c r="S242" s="206">
        <v>0</v>
      </c>
      <c r="T242" s="20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8" t="s">
        <v>220</v>
      </c>
      <c r="AT242" s="208" t="s">
        <v>122</v>
      </c>
      <c r="AU242" s="208" t="s">
        <v>79</v>
      </c>
      <c r="AY242" s="17" t="s">
        <v>119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7" t="s">
        <v>77</v>
      </c>
      <c r="BK242" s="209">
        <f>ROUND(I242*H242,2)</f>
        <v>0</v>
      </c>
      <c r="BL242" s="17" t="s">
        <v>220</v>
      </c>
      <c r="BM242" s="208" t="s">
        <v>456</v>
      </c>
    </row>
    <row r="243" s="2" customFormat="1">
      <c r="A243" s="38"/>
      <c r="B243" s="39"/>
      <c r="C243" s="40"/>
      <c r="D243" s="210" t="s">
        <v>129</v>
      </c>
      <c r="E243" s="40"/>
      <c r="F243" s="211" t="s">
        <v>457</v>
      </c>
      <c r="G243" s="40"/>
      <c r="H243" s="40"/>
      <c r="I243" s="212"/>
      <c r="J243" s="40"/>
      <c r="K243" s="40"/>
      <c r="L243" s="44"/>
      <c r="M243" s="213"/>
      <c r="N243" s="214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129</v>
      </c>
      <c r="AU243" s="17" t="s">
        <v>79</v>
      </c>
    </row>
    <row r="244" s="2" customFormat="1" ht="14.4" customHeight="1">
      <c r="A244" s="38"/>
      <c r="B244" s="39"/>
      <c r="C244" s="197" t="s">
        <v>458</v>
      </c>
      <c r="D244" s="197" t="s">
        <v>122</v>
      </c>
      <c r="E244" s="198" t="s">
        <v>459</v>
      </c>
      <c r="F244" s="199" t="s">
        <v>460</v>
      </c>
      <c r="G244" s="200" t="s">
        <v>139</v>
      </c>
      <c r="H244" s="201">
        <v>5.8799999999999999</v>
      </c>
      <c r="I244" s="202"/>
      <c r="J244" s="203">
        <f>ROUND(I244*H244,2)</f>
        <v>0</v>
      </c>
      <c r="K244" s="199" t="s">
        <v>126</v>
      </c>
      <c r="L244" s="44"/>
      <c r="M244" s="204" t="s">
        <v>19</v>
      </c>
      <c r="N244" s="205" t="s">
        <v>43</v>
      </c>
      <c r="O244" s="84"/>
      <c r="P244" s="206">
        <f>O244*H244</f>
        <v>0</v>
      </c>
      <c r="Q244" s="206">
        <v>0.00012</v>
      </c>
      <c r="R244" s="206">
        <f>Q244*H244</f>
        <v>0.00070560000000000002</v>
      </c>
      <c r="S244" s="206">
        <v>0</v>
      </c>
      <c r="T244" s="20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8" t="s">
        <v>220</v>
      </c>
      <c r="AT244" s="208" t="s">
        <v>122</v>
      </c>
      <c r="AU244" s="208" t="s">
        <v>79</v>
      </c>
      <c r="AY244" s="17" t="s">
        <v>119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17" t="s">
        <v>77</v>
      </c>
      <c r="BK244" s="209">
        <f>ROUND(I244*H244,2)</f>
        <v>0</v>
      </c>
      <c r="BL244" s="17" t="s">
        <v>220</v>
      </c>
      <c r="BM244" s="208" t="s">
        <v>461</v>
      </c>
    </row>
    <row r="245" s="2" customFormat="1">
      <c r="A245" s="38"/>
      <c r="B245" s="39"/>
      <c r="C245" s="40"/>
      <c r="D245" s="210" t="s">
        <v>129</v>
      </c>
      <c r="E245" s="40"/>
      <c r="F245" s="211" t="s">
        <v>462</v>
      </c>
      <c r="G245" s="40"/>
      <c r="H245" s="40"/>
      <c r="I245" s="212"/>
      <c r="J245" s="40"/>
      <c r="K245" s="40"/>
      <c r="L245" s="44"/>
      <c r="M245" s="213"/>
      <c r="N245" s="214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129</v>
      </c>
      <c r="AU245" s="17" t="s">
        <v>79</v>
      </c>
    </row>
    <row r="246" s="13" customFormat="1">
      <c r="A246" s="13"/>
      <c r="B246" s="215"/>
      <c r="C246" s="216"/>
      <c r="D246" s="217" t="s">
        <v>131</v>
      </c>
      <c r="E246" s="218" t="s">
        <v>19</v>
      </c>
      <c r="F246" s="219" t="s">
        <v>463</v>
      </c>
      <c r="G246" s="216"/>
      <c r="H246" s="220">
        <v>5.8799999999999999</v>
      </c>
      <c r="I246" s="221"/>
      <c r="J246" s="216"/>
      <c r="K246" s="216"/>
      <c r="L246" s="222"/>
      <c r="M246" s="223"/>
      <c r="N246" s="224"/>
      <c r="O246" s="224"/>
      <c r="P246" s="224"/>
      <c r="Q246" s="224"/>
      <c r="R246" s="224"/>
      <c r="S246" s="224"/>
      <c r="T246" s="22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6" t="s">
        <v>131</v>
      </c>
      <c r="AU246" s="226" t="s">
        <v>79</v>
      </c>
      <c r="AV246" s="13" t="s">
        <v>79</v>
      </c>
      <c r="AW246" s="13" t="s">
        <v>33</v>
      </c>
      <c r="AX246" s="13" t="s">
        <v>77</v>
      </c>
      <c r="AY246" s="226" t="s">
        <v>119</v>
      </c>
    </row>
    <row r="247" s="12" customFormat="1" ht="22.8" customHeight="1">
      <c r="A247" s="12"/>
      <c r="B247" s="181"/>
      <c r="C247" s="182"/>
      <c r="D247" s="183" t="s">
        <v>71</v>
      </c>
      <c r="E247" s="195" t="s">
        <v>464</v>
      </c>
      <c r="F247" s="195" t="s">
        <v>465</v>
      </c>
      <c r="G247" s="182"/>
      <c r="H247" s="182"/>
      <c r="I247" s="185"/>
      <c r="J247" s="196">
        <f>BK247</f>
        <v>0</v>
      </c>
      <c r="K247" s="182"/>
      <c r="L247" s="187"/>
      <c r="M247" s="188"/>
      <c r="N247" s="189"/>
      <c r="O247" s="189"/>
      <c r="P247" s="190">
        <f>SUM(P248:P267)</f>
        <v>0</v>
      </c>
      <c r="Q247" s="189"/>
      <c r="R247" s="190">
        <f>SUM(R248:R267)</f>
        <v>0.67313180000000006</v>
      </c>
      <c r="S247" s="189"/>
      <c r="T247" s="191">
        <f>SUM(T248:T267)</f>
        <v>0.14170565000000002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2" t="s">
        <v>79</v>
      </c>
      <c r="AT247" s="193" t="s">
        <v>71</v>
      </c>
      <c r="AU247" s="193" t="s">
        <v>77</v>
      </c>
      <c r="AY247" s="192" t="s">
        <v>119</v>
      </c>
      <c r="BK247" s="194">
        <f>SUM(BK248:BK267)</f>
        <v>0</v>
      </c>
    </row>
    <row r="248" s="2" customFormat="1" ht="14.4" customHeight="1">
      <c r="A248" s="38"/>
      <c r="B248" s="39"/>
      <c r="C248" s="197" t="s">
        <v>466</v>
      </c>
      <c r="D248" s="197" t="s">
        <v>122</v>
      </c>
      <c r="E248" s="198" t="s">
        <v>467</v>
      </c>
      <c r="F248" s="199" t="s">
        <v>468</v>
      </c>
      <c r="G248" s="200" t="s">
        <v>139</v>
      </c>
      <c r="H248" s="201">
        <v>457.11500000000001</v>
      </c>
      <c r="I248" s="202"/>
      <c r="J248" s="203">
        <f>ROUND(I248*H248,2)</f>
        <v>0</v>
      </c>
      <c r="K248" s="199" t="s">
        <v>126</v>
      </c>
      <c r="L248" s="44"/>
      <c r="M248" s="204" t="s">
        <v>19</v>
      </c>
      <c r="N248" s="205" t="s">
        <v>43</v>
      </c>
      <c r="O248" s="84"/>
      <c r="P248" s="206">
        <f>O248*H248</f>
        <v>0</v>
      </c>
      <c r="Q248" s="206">
        <v>0.001</v>
      </c>
      <c r="R248" s="206">
        <f>Q248*H248</f>
        <v>0.45711499999999999</v>
      </c>
      <c r="S248" s="206">
        <v>0.00031</v>
      </c>
      <c r="T248" s="207">
        <f>S248*H248</f>
        <v>0.14170565000000002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8" t="s">
        <v>220</v>
      </c>
      <c r="AT248" s="208" t="s">
        <v>122</v>
      </c>
      <c r="AU248" s="208" t="s">
        <v>79</v>
      </c>
      <c r="AY248" s="17" t="s">
        <v>119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7" t="s">
        <v>77</v>
      </c>
      <c r="BK248" s="209">
        <f>ROUND(I248*H248,2)</f>
        <v>0</v>
      </c>
      <c r="BL248" s="17" t="s">
        <v>220</v>
      </c>
      <c r="BM248" s="208" t="s">
        <v>469</v>
      </c>
    </row>
    <row r="249" s="2" customFormat="1">
      <c r="A249" s="38"/>
      <c r="B249" s="39"/>
      <c r="C249" s="40"/>
      <c r="D249" s="210" t="s">
        <v>129</v>
      </c>
      <c r="E249" s="40"/>
      <c r="F249" s="211" t="s">
        <v>470</v>
      </c>
      <c r="G249" s="40"/>
      <c r="H249" s="40"/>
      <c r="I249" s="212"/>
      <c r="J249" s="40"/>
      <c r="K249" s="40"/>
      <c r="L249" s="44"/>
      <c r="M249" s="213"/>
      <c r="N249" s="214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129</v>
      </c>
      <c r="AU249" s="17" t="s">
        <v>79</v>
      </c>
    </row>
    <row r="250" s="13" customFormat="1">
      <c r="A250" s="13"/>
      <c r="B250" s="215"/>
      <c r="C250" s="216"/>
      <c r="D250" s="217" t="s">
        <v>131</v>
      </c>
      <c r="E250" s="218" t="s">
        <v>19</v>
      </c>
      <c r="F250" s="219" t="s">
        <v>471</v>
      </c>
      <c r="G250" s="216"/>
      <c r="H250" s="220">
        <v>169.91999999999999</v>
      </c>
      <c r="I250" s="221"/>
      <c r="J250" s="216"/>
      <c r="K250" s="216"/>
      <c r="L250" s="222"/>
      <c r="M250" s="223"/>
      <c r="N250" s="224"/>
      <c r="O250" s="224"/>
      <c r="P250" s="224"/>
      <c r="Q250" s="224"/>
      <c r="R250" s="224"/>
      <c r="S250" s="224"/>
      <c r="T250" s="22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6" t="s">
        <v>131</v>
      </c>
      <c r="AU250" s="226" t="s">
        <v>79</v>
      </c>
      <c r="AV250" s="13" t="s">
        <v>79</v>
      </c>
      <c r="AW250" s="13" t="s">
        <v>33</v>
      </c>
      <c r="AX250" s="13" t="s">
        <v>72</v>
      </c>
      <c r="AY250" s="226" t="s">
        <v>119</v>
      </c>
    </row>
    <row r="251" s="13" customFormat="1">
      <c r="A251" s="13"/>
      <c r="B251" s="215"/>
      <c r="C251" s="216"/>
      <c r="D251" s="217" t="s">
        <v>131</v>
      </c>
      <c r="E251" s="218" t="s">
        <v>19</v>
      </c>
      <c r="F251" s="219" t="s">
        <v>472</v>
      </c>
      <c r="G251" s="216"/>
      <c r="H251" s="220">
        <v>287.19499999999999</v>
      </c>
      <c r="I251" s="221"/>
      <c r="J251" s="216"/>
      <c r="K251" s="216"/>
      <c r="L251" s="222"/>
      <c r="M251" s="223"/>
      <c r="N251" s="224"/>
      <c r="O251" s="224"/>
      <c r="P251" s="224"/>
      <c r="Q251" s="224"/>
      <c r="R251" s="224"/>
      <c r="S251" s="224"/>
      <c r="T251" s="22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6" t="s">
        <v>131</v>
      </c>
      <c r="AU251" s="226" t="s">
        <v>79</v>
      </c>
      <c r="AV251" s="13" t="s">
        <v>79</v>
      </c>
      <c r="AW251" s="13" t="s">
        <v>33</v>
      </c>
      <c r="AX251" s="13" t="s">
        <v>72</v>
      </c>
      <c r="AY251" s="226" t="s">
        <v>119</v>
      </c>
    </row>
    <row r="252" s="14" customFormat="1">
      <c r="A252" s="14"/>
      <c r="B252" s="227"/>
      <c r="C252" s="228"/>
      <c r="D252" s="217" t="s">
        <v>131</v>
      </c>
      <c r="E252" s="229" t="s">
        <v>19</v>
      </c>
      <c r="F252" s="230" t="s">
        <v>164</v>
      </c>
      <c r="G252" s="228"/>
      <c r="H252" s="231">
        <v>457.11500000000001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7" t="s">
        <v>131</v>
      </c>
      <c r="AU252" s="237" t="s">
        <v>79</v>
      </c>
      <c r="AV252" s="14" t="s">
        <v>127</v>
      </c>
      <c r="AW252" s="14" t="s">
        <v>33</v>
      </c>
      <c r="AX252" s="14" t="s">
        <v>77</v>
      </c>
      <c r="AY252" s="237" t="s">
        <v>119</v>
      </c>
    </row>
    <row r="253" s="2" customFormat="1" ht="14.4" customHeight="1">
      <c r="A253" s="38"/>
      <c r="B253" s="39"/>
      <c r="C253" s="197" t="s">
        <v>473</v>
      </c>
      <c r="D253" s="197" t="s">
        <v>122</v>
      </c>
      <c r="E253" s="198" t="s">
        <v>474</v>
      </c>
      <c r="F253" s="199" t="s">
        <v>475</v>
      </c>
      <c r="G253" s="200" t="s">
        <v>139</v>
      </c>
      <c r="H253" s="201">
        <v>457.11500000000001</v>
      </c>
      <c r="I253" s="202"/>
      <c r="J253" s="203">
        <f>ROUND(I253*H253,2)</f>
        <v>0</v>
      </c>
      <c r="K253" s="199" t="s">
        <v>126</v>
      </c>
      <c r="L253" s="44"/>
      <c r="M253" s="204" t="s">
        <v>19</v>
      </c>
      <c r="N253" s="205" t="s">
        <v>43</v>
      </c>
      <c r="O253" s="84"/>
      <c r="P253" s="206">
        <f>O253*H253</f>
        <v>0</v>
      </c>
      <c r="Q253" s="206">
        <v>0.00020000000000000001</v>
      </c>
      <c r="R253" s="206">
        <f>Q253*H253</f>
        <v>0.091423000000000004</v>
      </c>
      <c r="S253" s="206">
        <v>0</v>
      </c>
      <c r="T253" s="20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8" t="s">
        <v>220</v>
      </c>
      <c r="AT253" s="208" t="s">
        <v>122</v>
      </c>
      <c r="AU253" s="208" t="s">
        <v>79</v>
      </c>
      <c r="AY253" s="17" t="s">
        <v>119</v>
      </c>
      <c r="BE253" s="209">
        <f>IF(N253="základní",J253,0)</f>
        <v>0</v>
      </c>
      <c r="BF253" s="209">
        <f>IF(N253="snížená",J253,0)</f>
        <v>0</v>
      </c>
      <c r="BG253" s="209">
        <f>IF(N253="zákl. přenesená",J253,0)</f>
        <v>0</v>
      </c>
      <c r="BH253" s="209">
        <f>IF(N253="sníž. přenesená",J253,0)</f>
        <v>0</v>
      </c>
      <c r="BI253" s="209">
        <f>IF(N253="nulová",J253,0)</f>
        <v>0</v>
      </c>
      <c r="BJ253" s="17" t="s">
        <v>77</v>
      </c>
      <c r="BK253" s="209">
        <f>ROUND(I253*H253,2)</f>
        <v>0</v>
      </c>
      <c r="BL253" s="17" t="s">
        <v>220</v>
      </c>
      <c r="BM253" s="208" t="s">
        <v>476</v>
      </c>
    </row>
    <row r="254" s="2" customFormat="1">
      <c r="A254" s="38"/>
      <c r="B254" s="39"/>
      <c r="C254" s="40"/>
      <c r="D254" s="210" t="s">
        <v>129</v>
      </c>
      <c r="E254" s="40"/>
      <c r="F254" s="211" t="s">
        <v>477</v>
      </c>
      <c r="G254" s="40"/>
      <c r="H254" s="40"/>
      <c r="I254" s="212"/>
      <c r="J254" s="40"/>
      <c r="K254" s="40"/>
      <c r="L254" s="44"/>
      <c r="M254" s="213"/>
      <c r="N254" s="214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129</v>
      </c>
      <c r="AU254" s="17" t="s">
        <v>79</v>
      </c>
    </row>
    <row r="255" s="2" customFormat="1" ht="22.2" customHeight="1">
      <c r="A255" s="38"/>
      <c r="B255" s="39"/>
      <c r="C255" s="197" t="s">
        <v>478</v>
      </c>
      <c r="D255" s="197" t="s">
        <v>122</v>
      </c>
      <c r="E255" s="198" t="s">
        <v>479</v>
      </c>
      <c r="F255" s="199" t="s">
        <v>480</v>
      </c>
      <c r="G255" s="200" t="s">
        <v>139</v>
      </c>
      <c r="H255" s="201">
        <v>321.495</v>
      </c>
      <c r="I255" s="202"/>
      <c r="J255" s="203">
        <f>ROUND(I255*H255,2)</f>
        <v>0</v>
      </c>
      <c r="K255" s="199" t="s">
        <v>126</v>
      </c>
      <c r="L255" s="44"/>
      <c r="M255" s="204" t="s">
        <v>19</v>
      </c>
      <c r="N255" s="205" t="s">
        <v>43</v>
      </c>
      <c r="O255" s="84"/>
      <c r="P255" s="206">
        <f>O255*H255</f>
        <v>0</v>
      </c>
      <c r="Q255" s="206">
        <v>0.00025999999999999998</v>
      </c>
      <c r="R255" s="206">
        <f>Q255*H255</f>
        <v>0.083588699999999988</v>
      </c>
      <c r="S255" s="206">
        <v>0</v>
      </c>
      <c r="T255" s="20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8" t="s">
        <v>220</v>
      </c>
      <c r="AT255" s="208" t="s">
        <v>122</v>
      </c>
      <c r="AU255" s="208" t="s">
        <v>79</v>
      </c>
      <c r="AY255" s="17" t="s">
        <v>119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7" t="s">
        <v>77</v>
      </c>
      <c r="BK255" s="209">
        <f>ROUND(I255*H255,2)</f>
        <v>0</v>
      </c>
      <c r="BL255" s="17" t="s">
        <v>220</v>
      </c>
      <c r="BM255" s="208" t="s">
        <v>481</v>
      </c>
    </row>
    <row r="256" s="2" customFormat="1">
      <c r="A256" s="38"/>
      <c r="B256" s="39"/>
      <c r="C256" s="40"/>
      <c r="D256" s="210" t="s">
        <v>129</v>
      </c>
      <c r="E256" s="40"/>
      <c r="F256" s="211" t="s">
        <v>482</v>
      </c>
      <c r="G256" s="40"/>
      <c r="H256" s="40"/>
      <c r="I256" s="212"/>
      <c r="J256" s="40"/>
      <c r="K256" s="40"/>
      <c r="L256" s="44"/>
      <c r="M256" s="213"/>
      <c r="N256" s="214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129</v>
      </c>
      <c r="AU256" s="17" t="s">
        <v>79</v>
      </c>
    </row>
    <row r="257" s="13" customFormat="1">
      <c r="A257" s="13"/>
      <c r="B257" s="215"/>
      <c r="C257" s="216"/>
      <c r="D257" s="217" t="s">
        <v>131</v>
      </c>
      <c r="E257" s="218" t="s">
        <v>19</v>
      </c>
      <c r="F257" s="219" t="s">
        <v>483</v>
      </c>
      <c r="G257" s="216"/>
      <c r="H257" s="220">
        <v>151.57499999999999</v>
      </c>
      <c r="I257" s="221"/>
      <c r="J257" s="216"/>
      <c r="K257" s="216"/>
      <c r="L257" s="222"/>
      <c r="M257" s="223"/>
      <c r="N257" s="224"/>
      <c r="O257" s="224"/>
      <c r="P257" s="224"/>
      <c r="Q257" s="224"/>
      <c r="R257" s="224"/>
      <c r="S257" s="224"/>
      <c r="T257" s="22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6" t="s">
        <v>131</v>
      </c>
      <c r="AU257" s="226" t="s">
        <v>79</v>
      </c>
      <c r="AV257" s="13" t="s">
        <v>79</v>
      </c>
      <c r="AW257" s="13" t="s">
        <v>33</v>
      </c>
      <c r="AX257" s="13" t="s">
        <v>72</v>
      </c>
      <c r="AY257" s="226" t="s">
        <v>119</v>
      </c>
    </row>
    <row r="258" s="13" customFormat="1">
      <c r="A258" s="13"/>
      <c r="B258" s="215"/>
      <c r="C258" s="216"/>
      <c r="D258" s="217" t="s">
        <v>131</v>
      </c>
      <c r="E258" s="218" t="s">
        <v>19</v>
      </c>
      <c r="F258" s="219" t="s">
        <v>471</v>
      </c>
      <c r="G258" s="216"/>
      <c r="H258" s="220">
        <v>169.91999999999999</v>
      </c>
      <c r="I258" s="221"/>
      <c r="J258" s="216"/>
      <c r="K258" s="216"/>
      <c r="L258" s="222"/>
      <c r="M258" s="223"/>
      <c r="N258" s="224"/>
      <c r="O258" s="224"/>
      <c r="P258" s="224"/>
      <c r="Q258" s="224"/>
      <c r="R258" s="224"/>
      <c r="S258" s="224"/>
      <c r="T258" s="22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6" t="s">
        <v>131</v>
      </c>
      <c r="AU258" s="226" t="s">
        <v>79</v>
      </c>
      <c r="AV258" s="13" t="s">
        <v>79</v>
      </c>
      <c r="AW258" s="13" t="s">
        <v>33</v>
      </c>
      <c r="AX258" s="13" t="s">
        <v>72</v>
      </c>
      <c r="AY258" s="226" t="s">
        <v>119</v>
      </c>
    </row>
    <row r="259" s="14" customFormat="1">
      <c r="A259" s="14"/>
      <c r="B259" s="227"/>
      <c r="C259" s="228"/>
      <c r="D259" s="217" t="s">
        <v>131</v>
      </c>
      <c r="E259" s="229" t="s">
        <v>19</v>
      </c>
      <c r="F259" s="230" t="s">
        <v>164</v>
      </c>
      <c r="G259" s="228"/>
      <c r="H259" s="231">
        <v>321.495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7" t="s">
        <v>131</v>
      </c>
      <c r="AU259" s="237" t="s">
        <v>79</v>
      </c>
      <c r="AV259" s="14" t="s">
        <v>127</v>
      </c>
      <c r="AW259" s="14" t="s">
        <v>33</v>
      </c>
      <c r="AX259" s="14" t="s">
        <v>77</v>
      </c>
      <c r="AY259" s="237" t="s">
        <v>119</v>
      </c>
    </row>
    <row r="260" s="2" customFormat="1" ht="22.2" customHeight="1">
      <c r="A260" s="38"/>
      <c r="B260" s="39"/>
      <c r="C260" s="197" t="s">
        <v>484</v>
      </c>
      <c r="D260" s="197" t="s">
        <v>122</v>
      </c>
      <c r="E260" s="198" t="s">
        <v>485</v>
      </c>
      <c r="F260" s="199" t="s">
        <v>486</v>
      </c>
      <c r="G260" s="200" t="s">
        <v>139</v>
      </c>
      <c r="H260" s="201">
        <v>135.62000000000001</v>
      </c>
      <c r="I260" s="202"/>
      <c r="J260" s="203">
        <f>ROUND(I260*H260,2)</f>
        <v>0</v>
      </c>
      <c r="K260" s="199" t="s">
        <v>19</v>
      </c>
      <c r="L260" s="44"/>
      <c r="M260" s="204" t="s">
        <v>19</v>
      </c>
      <c r="N260" s="205" t="s">
        <v>43</v>
      </c>
      <c r="O260" s="84"/>
      <c r="P260" s="206">
        <f>O260*H260</f>
        <v>0</v>
      </c>
      <c r="Q260" s="206">
        <v>0.00025999999999999998</v>
      </c>
      <c r="R260" s="206">
        <f>Q260*H260</f>
        <v>0.035261199999999999</v>
      </c>
      <c r="S260" s="206">
        <v>0</v>
      </c>
      <c r="T260" s="20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8" t="s">
        <v>220</v>
      </c>
      <c r="AT260" s="208" t="s">
        <v>122</v>
      </c>
      <c r="AU260" s="208" t="s">
        <v>79</v>
      </c>
      <c r="AY260" s="17" t="s">
        <v>119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7" t="s">
        <v>77</v>
      </c>
      <c r="BK260" s="209">
        <f>ROUND(I260*H260,2)</f>
        <v>0</v>
      </c>
      <c r="BL260" s="17" t="s">
        <v>220</v>
      </c>
      <c r="BM260" s="208" t="s">
        <v>487</v>
      </c>
    </row>
    <row r="261" s="13" customFormat="1">
      <c r="A261" s="13"/>
      <c r="B261" s="215"/>
      <c r="C261" s="216"/>
      <c r="D261" s="217" t="s">
        <v>131</v>
      </c>
      <c r="E261" s="218" t="s">
        <v>19</v>
      </c>
      <c r="F261" s="219" t="s">
        <v>488</v>
      </c>
      <c r="G261" s="216"/>
      <c r="H261" s="220">
        <v>150.44999999999999</v>
      </c>
      <c r="I261" s="221"/>
      <c r="J261" s="216"/>
      <c r="K261" s="216"/>
      <c r="L261" s="222"/>
      <c r="M261" s="223"/>
      <c r="N261" s="224"/>
      <c r="O261" s="224"/>
      <c r="P261" s="224"/>
      <c r="Q261" s="224"/>
      <c r="R261" s="224"/>
      <c r="S261" s="224"/>
      <c r="T261" s="22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6" t="s">
        <v>131</v>
      </c>
      <c r="AU261" s="226" t="s">
        <v>79</v>
      </c>
      <c r="AV261" s="13" t="s">
        <v>79</v>
      </c>
      <c r="AW261" s="13" t="s">
        <v>33</v>
      </c>
      <c r="AX261" s="13" t="s">
        <v>72</v>
      </c>
      <c r="AY261" s="226" t="s">
        <v>119</v>
      </c>
    </row>
    <row r="262" s="13" customFormat="1">
      <c r="A262" s="13"/>
      <c r="B262" s="215"/>
      <c r="C262" s="216"/>
      <c r="D262" s="217" t="s">
        <v>131</v>
      </c>
      <c r="E262" s="218" t="s">
        <v>19</v>
      </c>
      <c r="F262" s="219" t="s">
        <v>489</v>
      </c>
      <c r="G262" s="216"/>
      <c r="H262" s="220">
        <v>-4.0499999999999998</v>
      </c>
      <c r="I262" s="221"/>
      <c r="J262" s="216"/>
      <c r="K262" s="216"/>
      <c r="L262" s="222"/>
      <c r="M262" s="223"/>
      <c r="N262" s="224"/>
      <c r="O262" s="224"/>
      <c r="P262" s="224"/>
      <c r="Q262" s="224"/>
      <c r="R262" s="224"/>
      <c r="S262" s="224"/>
      <c r="T262" s="22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6" t="s">
        <v>131</v>
      </c>
      <c r="AU262" s="226" t="s">
        <v>79</v>
      </c>
      <c r="AV262" s="13" t="s">
        <v>79</v>
      </c>
      <c r="AW262" s="13" t="s">
        <v>33</v>
      </c>
      <c r="AX262" s="13" t="s">
        <v>72</v>
      </c>
      <c r="AY262" s="226" t="s">
        <v>119</v>
      </c>
    </row>
    <row r="263" s="13" customFormat="1">
      <c r="A263" s="13"/>
      <c r="B263" s="215"/>
      <c r="C263" s="216"/>
      <c r="D263" s="217" t="s">
        <v>131</v>
      </c>
      <c r="E263" s="218" t="s">
        <v>19</v>
      </c>
      <c r="F263" s="219" t="s">
        <v>490</v>
      </c>
      <c r="G263" s="216"/>
      <c r="H263" s="220">
        <v>-10.779999999999999</v>
      </c>
      <c r="I263" s="221"/>
      <c r="J263" s="216"/>
      <c r="K263" s="216"/>
      <c r="L263" s="222"/>
      <c r="M263" s="223"/>
      <c r="N263" s="224"/>
      <c r="O263" s="224"/>
      <c r="P263" s="224"/>
      <c r="Q263" s="224"/>
      <c r="R263" s="224"/>
      <c r="S263" s="224"/>
      <c r="T263" s="22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6" t="s">
        <v>131</v>
      </c>
      <c r="AU263" s="226" t="s">
        <v>79</v>
      </c>
      <c r="AV263" s="13" t="s">
        <v>79</v>
      </c>
      <c r="AW263" s="13" t="s">
        <v>33</v>
      </c>
      <c r="AX263" s="13" t="s">
        <v>72</v>
      </c>
      <c r="AY263" s="226" t="s">
        <v>119</v>
      </c>
    </row>
    <row r="264" s="14" customFormat="1">
      <c r="A264" s="14"/>
      <c r="B264" s="227"/>
      <c r="C264" s="228"/>
      <c r="D264" s="217" t="s">
        <v>131</v>
      </c>
      <c r="E264" s="229" t="s">
        <v>19</v>
      </c>
      <c r="F264" s="230" t="s">
        <v>164</v>
      </c>
      <c r="G264" s="228"/>
      <c r="H264" s="231">
        <v>135.61999999999998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7" t="s">
        <v>131</v>
      </c>
      <c r="AU264" s="237" t="s">
        <v>79</v>
      </c>
      <c r="AV264" s="14" t="s">
        <v>127</v>
      </c>
      <c r="AW264" s="14" t="s">
        <v>33</v>
      </c>
      <c r="AX264" s="14" t="s">
        <v>77</v>
      </c>
      <c r="AY264" s="237" t="s">
        <v>119</v>
      </c>
    </row>
    <row r="265" s="2" customFormat="1" ht="22.2" customHeight="1">
      <c r="A265" s="38"/>
      <c r="B265" s="39"/>
      <c r="C265" s="197" t="s">
        <v>491</v>
      </c>
      <c r="D265" s="197" t="s">
        <v>122</v>
      </c>
      <c r="E265" s="198" t="s">
        <v>492</v>
      </c>
      <c r="F265" s="199" t="s">
        <v>493</v>
      </c>
      <c r="G265" s="200" t="s">
        <v>139</v>
      </c>
      <c r="H265" s="201">
        <v>287.19499999999999</v>
      </c>
      <c r="I265" s="202"/>
      <c r="J265" s="203">
        <f>ROUND(I265*H265,2)</f>
        <v>0</v>
      </c>
      <c r="K265" s="199" t="s">
        <v>126</v>
      </c>
      <c r="L265" s="44"/>
      <c r="M265" s="204" t="s">
        <v>19</v>
      </c>
      <c r="N265" s="205" t="s">
        <v>43</v>
      </c>
      <c r="O265" s="84"/>
      <c r="P265" s="206">
        <f>O265*H265</f>
        <v>0</v>
      </c>
      <c r="Q265" s="206">
        <v>2.0000000000000002E-05</v>
      </c>
      <c r="R265" s="206">
        <f>Q265*H265</f>
        <v>0.0057439000000000006</v>
      </c>
      <c r="S265" s="206">
        <v>0</v>
      </c>
      <c r="T265" s="20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08" t="s">
        <v>220</v>
      </c>
      <c r="AT265" s="208" t="s">
        <v>122</v>
      </c>
      <c r="AU265" s="208" t="s">
        <v>79</v>
      </c>
      <c r="AY265" s="17" t="s">
        <v>119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7" t="s">
        <v>77</v>
      </c>
      <c r="BK265" s="209">
        <f>ROUND(I265*H265,2)</f>
        <v>0</v>
      </c>
      <c r="BL265" s="17" t="s">
        <v>220</v>
      </c>
      <c r="BM265" s="208" t="s">
        <v>494</v>
      </c>
    </row>
    <row r="266" s="2" customFormat="1">
      <c r="A266" s="38"/>
      <c r="B266" s="39"/>
      <c r="C266" s="40"/>
      <c r="D266" s="210" t="s">
        <v>129</v>
      </c>
      <c r="E266" s="40"/>
      <c r="F266" s="211" t="s">
        <v>495</v>
      </c>
      <c r="G266" s="40"/>
      <c r="H266" s="40"/>
      <c r="I266" s="212"/>
      <c r="J266" s="40"/>
      <c r="K266" s="40"/>
      <c r="L266" s="44"/>
      <c r="M266" s="213"/>
      <c r="N266" s="214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129</v>
      </c>
      <c r="AU266" s="17" t="s">
        <v>79</v>
      </c>
    </row>
    <row r="267" s="13" customFormat="1">
      <c r="A267" s="13"/>
      <c r="B267" s="215"/>
      <c r="C267" s="216"/>
      <c r="D267" s="217" t="s">
        <v>131</v>
      </c>
      <c r="E267" s="218" t="s">
        <v>19</v>
      </c>
      <c r="F267" s="219" t="s">
        <v>472</v>
      </c>
      <c r="G267" s="216"/>
      <c r="H267" s="220">
        <v>287.19499999999999</v>
      </c>
      <c r="I267" s="221"/>
      <c r="J267" s="216"/>
      <c r="K267" s="216"/>
      <c r="L267" s="222"/>
      <c r="M267" s="223"/>
      <c r="N267" s="224"/>
      <c r="O267" s="224"/>
      <c r="P267" s="224"/>
      <c r="Q267" s="224"/>
      <c r="R267" s="224"/>
      <c r="S267" s="224"/>
      <c r="T267" s="22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6" t="s">
        <v>131</v>
      </c>
      <c r="AU267" s="226" t="s">
        <v>79</v>
      </c>
      <c r="AV267" s="13" t="s">
        <v>79</v>
      </c>
      <c r="AW267" s="13" t="s">
        <v>33</v>
      </c>
      <c r="AX267" s="13" t="s">
        <v>77</v>
      </c>
      <c r="AY267" s="226" t="s">
        <v>119</v>
      </c>
    </row>
    <row r="268" s="12" customFormat="1" ht="25.92" customHeight="1">
      <c r="A268" s="12"/>
      <c r="B268" s="181"/>
      <c r="C268" s="182"/>
      <c r="D268" s="183" t="s">
        <v>71</v>
      </c>
      <c r="E268" s="184" t="s">
        <v>496</v>
      </c>
      <c r="F268" s="184" t="s">
        <v>497</v>
      </c>
      <c r="G268" s="182"/>
      <c r="H268" s="182"/>
      <c r="I268" s="185"/>
      <c r="J268" s="186">
        <f>BK268</f>
        <v>0</v>
      </c>
      <c r="K268" s="182"/>
      <c r="L268" s="187"/>
      <c r="M268" s="188"/>
      <c r="N268" s="189"/>
      <c r="O268" s="189"/>
      <c r="P268" s="190">
        <f>P269</f>
        <v>0</v>
      </c>
      <c r="Q268" s="189"/>
      <c r="R268" s="190">
        <f>R269</f>
        <v>0</v>
      </c>
      <c r="S268" s="189"/>
      <c r="T268" s="191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2" t="s">
        <v>150</v>
      </c>
      <c r="AT268" s="193" t="s">
        <v>71</v>
      </c>
      <c r="AU268" s="193" t="s">
        <v>72</v>
      </c>
      <c r="AY268" s="192" t="s">
        <v>119</v>
      </c>
      <c r="BK268" s="194">
        <f>BK269</f>
        <v>0</v>
      </c>
    </row>
    <row r="269" s="12" customFormat="1" ht="22.8" customHeight="1">
      <c r="A269" s="12"/>
      <c r="B269" s="181"/>
      <c r="C269" s="182"/>
      <c r="D269" s="183" t="s">
        <v>71</v>
      </c>
      <c r="E269" s="195" t="s">
        <v>498</v>
      </c>
      <c r="F269" s="195" t="s">
        <v>499</v>
      </c>
      <c r="G269" s="182"/>
      <c r="H269" s="182"/>
      <c r="I269" s="185"/>
      <c r="J269" s="196">
        <f>BK269</f>
        <v>0</v>
      </c>
      <c r="K269" s="182"/>
      <c r="L269" s="187"/>
      <c r="M269" s="188"/>
      <c r="N269" s="189"/>
      <c r="O269" s="189"/>
      <c r="P269" s="190">
        <f>SUM(P270:P271)</f>
        <v>0</v>
      </c>
      <c r="Q269" s="189"/>
      <c r="R269" s="190">
        <f>SUM(R270:R271)</f>
        <v>0</v>
      </c>
      <c r="S269" s="189"/>
      <c r="T269" s="191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2" t="s">
        <v>150</v>
      </c>
      <c r="AT269" s="193" t="s">
        <v>71</v>
      </c>
      <c r="AU269" s="193" t="s">
        <v>77</v>
      </c>
      <c r="AY269" s="192" t="s">
        <v>119</v>
      </c>
      <c r="BK269" s="194">
        <f>SUM(BK270:BK271)</f>
        <v>0</v>
      </c>
    </row>
    <row r="270" s="2" customFormat="1" ht="14.4" customHeight="1">
      <c r="A270" s="38"/>
      <c r="B270" s="39"/>
      <c r="C270" s="197" t="s">
        <v>500</v>
      </c>
      <c r="D270" s="197" t="s">
        <v>122</v>
      </c>
      <c r="E270" s="198" t="s">
        <v>501</v>
      </c>
      <c r="F270" s="199" t="s">
        <v>499</v>
      </c>
      <c r="G270" s="200" t="s">
        <v>502</v>
      </c>
      <c r="H270" s="201">
        <v>1</v>
      </c>
      <c r="I270" s="202"/>
      <c r="J270" s="203">
        <f>ROUND(I270*H270,2)</f>
        <v>0</v>
      </c>
      <c r="K270" s="199" t="s">
        <v>126</v>
      </c>
      <c r="L270" s="44"/>
      <c r="M270" s="204" t="s">
        <v>19</v>
      </c>
      <c r="N270" s="205" t="s">
        <v>43</v>
      </c>
      <c r="O270" s="84"/>
      <c r="P270" s="206">
        <f>O270*H270</f>
        <v>0</v>
      </c>
      <c r="Q270" s="206">
        <v>0</v>
      </c>
      <c r="R270" s="206">
        <f>Q270*H270</f>
        <v>0</v>
      </c>
      <c r="S270" s="206">
        <v>0</v>
      </c>
      <c r="T270" s="20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08" t="s">
        <v>503</v>
      </c>
      <c r="AT270" s="208" t="s">
        <v>122</v>
      </c>
      <c r="AU270" s="208" t="s">
        <v>79</v>
      </c>
      <c r="AY270" s="17" t="s">
        <v>119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7" t="s">
        <v>77</v>
      </c>
      <c r="BK270" s="209">
        <f>ROUND(I270*H270,2)</f>
        <v>0</v>
      </c>
      <c r="BL270" s="17" t="s">
        <v>503</v>
      </c>
      <c r="BM270" s="208" t="s">
        <v>504</v>
      </c>
    </row>
    <row r="271" s="2" customFormat="1">
      <c r="A271" s="38"/>
      <c r="B271" s="39"/>
      <c r="C271" s="40"/>
      <c r="D271" s="210" t="s">
        <v>129</v>
      </c>
      <c r="E271" s="40"/>
      <c r="F271" s="211" t="s">
        <v>505</v>
      </c>
      <c r="G271" s="40"/>
      <c r="H271" s="40"/>
      <c r="I271" s="212"/>
      <c r="J271" s="40"/>
      <c r="K271" s="40"/>
      <c r="L271" s="44"/>
      <c r="M271" s="249"/>
      <c r="N271" s="250"/>
      <c r="O271" s="251"/>
      <c r="P271" s="251"/>
      <c r="Q271" s="251"/>
      <c r="R271" s="251"/>
      <c r="S271" s="251"/>
      <c r="T271" s="25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129</v>
      </c>
      <c r="AU271" s="17" t="s">
        <v>79</v>
      </c>
    </row>
    <row r="272" s="2" customFormat="1" ht="6.96" customHeight="1">
      <c r="A272" s="38"/>
      <c r="B272" s="59"/>
      <c r="C272" s="60"/>
      <c r="D272" s="60"/>
      <c r="E272" s="60"/>
      <c r="F272" s="60"/>
      <c r="G272" s="60"/>
      <c r="H272" s="60"/>
      <c r="I272" s="60"/>
      <c r="J272" s="60"/>
      <c r="K272" s="60"/>
      <c r="L272" s="44"/>
      <c r="M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</row>
  </sheetData>
  <sheetProtection sheet="1" autoFilter="0" formatColumns="0" formatRows="0" objects="1" scenarios="1" spinCount="100000" saltValue="M8YesUiM6lcm1r0kZoZiMZsWy5T6QridWuvZ8mIzfGkuMuOzzcJp6SAQpP2t+AP0YE/oLyh53t3qwP1HOslWag==" hashValue="UbDxfl1YX37A67A2lfe24IeEFaIKx5Kzf9046rfc/QHUqnIAdEhGyEtw7wpAKzPbTG5mmRs4GQ3ujsZgtLErEg==" algorithmName="SHA-512" password="CC35"/>
  <autoFilter ref="C91:K271"/>
  <mergeCells count="6">
    <mergeCell ref="E7:H7"/>
    <mergeCell ref="E16:H16"/>
    <mergeCell ref="E25:H25"/>
    <mergeCell ref="E46:H46"/>
    <mergeCell ref="E84:H84"/>
    <mergeCell ref="L2:V2"/>
  </mergeCells>
  <hyperlinks>
    <hyperlink ref="F96" r:id="rId1" display="https://podminky.urs.cz/item/CS_URS_2022_01/310237261"/>
    <hyperlink ref="F99" r:id="rId2" display="https://podminky.urs.cz/item/CS_URS_2022_01/340235211"/>
    <hyperlink ref="F101" r:id="rId3" display="https://podminky.urs.cz/item/CS_URS_2022_01/340271025"/>
    <hyperlink ref="F105" r:id="rId4" display="https://podminky.urs.cz/item/CS_URS_2022_01/612142001"/>
    <hyperlink ref="F108" r:id="rId5" display="https://podminky.urs.cz/item/CS_URS_2022_01/612325122"/>
    <hyperlink ref="F111" r:id="rId6" display="https://podminky.urs.cz/item/CS_URS_2022_01/612325421"/>
    <hyperlink ref="F118" r:id="rId7" display="https://podminky.urs.cz/item/CS_URS_2022_01/619991001"/>
    <hyperlink ref="F120" r:id="rId8" display="https://podminky.urs.cz/item/CS_URS_2022_01/619991011"/>
    <hyperlink ref="F125" r:id="rId9" display="https://podminky.urs.cz/item/CS_URS_2022_01/631311115"/>
    <hyperlink ref="F128" r:id="rId10" display="https://podminky.urs.cz/item/CS_URS_2022_01/631312141"/>
    <hyperlink ref="F134" r:id="rId11" display="https://podminky.urs.cz/item/CS_URS_2022_01/949101111"/>
    <hyperlink ref="F136" r:id="rId12" display="https://podminky.urs.cz/item/CS_URS_2022_01/952901111"/>
    <hyperlink ref="F138" r:id="rId13" display="https://podminky.urs.cz/item/CS_URS_2022_01/962031132"/>
    <hyperlink ref="F141" r:id="rId14" display="https://podminky.urs.cz/item/CS_URS_2022_01/968072455"/>
    <hyperlink ref="F144" r:id="rId15" display="https://podminky.urs.cz/item/CS_URS_2022_01/974031135"/>
    <hyperlink ref="F147" r:id="rId16" display="https://podminky.urs.cz/item/CS_URS_2022_01/974042535"/>
    <hyperlink ref="F150" r:id="rId17" display="https://podminky.urs.cz/item/CS_URS_2022_01/978013121"/>
    <hyperlink ref="F152" r:id="rId18" display="https://podminky.urs.cz/item/CS_URS_2022_01/978059541"/>
    <hyperlink ref="F162" r:id="rId19" display="https://podminky.urs.cz/item/CS_URS_2022_01/997013153"/>
    <hyperlink ref="F164" r:id="rId20" display="https://podminky.urs.cz/item/CS_URS_2022_01/997013501"/>
    <hyperlink ref="F166" r:id="rId21" display="https://podminky.urs.cz/item/CS_URS_2022_01/997013509"/>
    <hyperlink ref="F169" r:id="rId22" display="https://podminky.urs.cz/item/CS_URS_2022_01/997013631"/>
    <hyperlink ref="F172" r:id="rId23" display="https://podminky.urs.cz/item/CS_URS_2022_01/998011002"/>
    <hyperlink ref="F189" r:id="rId24" display="https://podminky.urs.cz/item/CS_URS_2022_01/766691914"/>
    <hyperlink ref="F191" r:id="rId25" display="https://podminky.urs.cz/item/CS_URS_2022_01/998766202"/>
    <hyperlink ref="F194" r:id="rId26" display="https://podminky.urs.cz/item/CS_URS_2022_01/776121321"/>
    <hyperlink ref="F199" r:id="rId27" display="https://podminky.urs.cz/item/CS_URS_2022_01/776141121"/>
    <hyperlink ref="F201" r:id="rId28" display="https://podminky.urs.cz/item/CS_URS_2022_01/776201811"/>
    <hyperlink ref="F204" r:id="rId29" display="https://podminky.urs.cz/item/CS_URS_2022_01/776221111"/>
    <hyperlink ref="F207" r:id="rId30" display="https://podminky.urs.cz/item/CS_URS_2022_01/776410811"/>
    <hyperlink ref="F210" r:id="rId31" display="https://podminky.urs.cz/item/CS_URS_2022_01/776411111"/>
    <hyperlink ref="F214" r:id="rId32" display="https://podminky.urs.cz/item/CS_URS_2022_01/776421312"/>
    <hyperlink ref="F218" r:id="rId33" display="https://podminky.urs.cz/item/CS_URS_2022_01/998776202"/>
    <hyperlink ref="F221" r:id="rId34" display="https://podminky.urs.cz/item/CS_URS_2022_01/781121011"/>
    <hyperlink ref="F226" r:id="rId35" display="https://podminky.urs.cz/item/CS_URS_2022_01/781474113"/>
    <hyperlink ref="F229" r:id="rId36" display="https://podminky.urs.cz/item/CS_URS_2022_01/781494111"/>
    <hyperlink ref="F232" r:id="rId37" display="https://podminky.urs.cz/item/CS_URS_2022_01/781494511"/>
    <hyperlink ref="F235" r:id="rId38" display="https://podminky.urs.cz/item/CS_URS_2022_01/998781202"/>
    <hyperlink ref="F238" r:id="rId39" display="https://podminky.urs.cz/item/CS_URS_2022_01/783301303"/>
    <hyperlink ref="F241" r:id="rId40" display="https://podminky.urs.cz/item/CS_URS_2022_01/783301311"/>
    <hyperlink ref="F243" r:id="rId41" display="https://podminky.urs.cz/item/CS_URS_2022_01/783314101"/>
    <hyperlink ref="F245" r:id="rId42" display="https://podminky.urs.cz/item/CS_URS_2022_01/783317101"/>
    <hyperlink ref="F249" r:id="rId43" display="https://podminky.urs.cz/item/CS_URS_2022_01/784121001"/>
    <hyperlink ref="F254" r:id="rId44" display="https://podminky.urs.cz/item/CS_URS_2022_01/784181121"/>
    <hyperlink ref="F256" r:id="rId45" display="https://podminky.urs.cz/item/CS_URS_2022_01/784211101"/>
    <hyperlink ref="F266" r:id="rId46" display="https://podminky.urs.cz/item/CS_URS_2022_01/784211163"/>
    <hyperlink ref="F271" r:id="rId47" display="https://podminky.urs.cz/item/CS_URS_2022_01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53" customWidth="1"/>
    <col min="2" max="2" width="1.710938" style="253" customWidth="1"/>
    <col min="3" max="4" width="5.003906" style="253" customWidth="1"/>
    <col min="5" max="5" width="11.71094" style="253" customWidth="1"/>
    <col min="6" max="6" width="9.140625" style="253" customWidth="1"/>
    <col min="7" max="7" width="5.003906" style="253" customWidth="1"/>
    <col min="8" max="8" width="77.85156" style="253" customWidth="1"/>
    <col min="9" max="10" width="20.00391" style="253" customWidth="1"/>
    <col min="11" max="11" width="1.710938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5" customFormat="1" ht="45" customHeight="1">
      <c r="B3" s="257"/>
      <c r="C3" s="258" t="s">
        <v>506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507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508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509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510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511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512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513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514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515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516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76</v>
      </c>
      <c r="F18" s="264" t="s">
        <v>517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518</v>
      </c>
      <c r="F19" s="264" t="s">
        <v>519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520</v>
      </c>
      <c r="F20" s="264" t="s">
        <v>521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522</v>
      </c>
      <c r="F21" s="264" t="s">
        <v>523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524</v>
      </c>
      <c r="F22" s="264" t="s">
        <v>525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526</v>
      </c>
      <c r="F23" s="264" t="s">
        <v>527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528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529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530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531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532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533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534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535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536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105</v>
      </c>
      <c r="F36" s="264"/>
      <c r="G36" s="264" t="s">
        <v>537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538</v>
      </c>
      <c r="F37" s="264"/>
      <c r="G37" s="264" t="s">
        <v>539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53</v>
      </c>
      <c r="F38" s="264"/>
      <c r="G38" s="264" t="s">
        <v>540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54</v>
      </c>
      <c r="F39" s="264"/>
      <c r="G39" s="264" t="s">
        <v>541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106</v>
      </c>
      <c r="F40" s="264"/>
      <c r="G40" s="264" t="s">
        <v>542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107</v>
      </c>
      <c r="F41" s="264"/>
      <c r="G41" s="264" t="s">
        <v>543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544</v>
      </c>
      <c r="F42" s="264"/>
      <c r="G42" s="264" t="s">
        <v>545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546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547</v>
      </c>
      <c r="F44" s="264"/>
      <c r="G44" s="264" t="s">
        <v>548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109</v>
      </c>
      <c r="F45" s="264"/>
      <c r="G45" s="264" t="s">
        <v>549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550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551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552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553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554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555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556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557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558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559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560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561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562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563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564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565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566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567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568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569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570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571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572</v>
      </c>
      <c r="D76" s="282"/>
      <c r="E76" s="282"/>
      <c r="F76" s="282" t="s">
        <v>573</v>
      </c>
      <c r="G76" s="283"/>
      <c r="H76" s="282" t="s">
        <v>54</v>
      </c>
      <c r="I76" s="282" t="s">
        <v>57</v>
      </c>
      <c r="J76" s="282" t="s">
        <v>574</v>
      </c>
      <c r="K76" s="281"/>
    </row>
    <row r="77" s="1" customFormat="1" ht="17.25" customHeight="1">
      <c r="B77" s="279"/>
      <c r="C77" s="284" t="s">
        <v>575</v>
      </c>
      <c r="D77" s="284"/>
      <c r="E77" s="284"/>
      <c r="F77" s="285" t="s">
        <v>576</v>
      </c>
      <c r="G77" s="286"/>
      <c r="H77" s="284"/>
      <c r="I77" s="284"/>
      <c r="J77" s="284" t="s">
        <v>577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53</v>
      </c>
      <c r="D79" s="289"/>
      <c r="E79" s="289"/>
      <c r="F79" s="290" t="s">
        <v>578</v>
      </c>
      <c r="G79" s="291"/>
      <c r="H79" s="267" t="s">
        <v>579</v>
      </c>
      <c r="I79" s="267" t="s">
        <v>580</v>
      </c>
      <c r="J79" s="267">
        <v>20</v>
      </c>
      <c r="K79" s="281"/>
    </row>
    <row r="80" s="1" customFormat="1" ht="15" customHeight="1">
      <c r="B80" s="279"/>
      <c r="C80" s="267" t="s">
        <v>581</v>
      </c>
      <c r="D80" s="267"/>
      <c r="E80" s="267"/>
      <c r="F80" s="290" t="s">
        <v>578</v>
      </c>
      <c r="G80" s="291"/>
      <c r="H80" s="267" t="s">
        <v>582</v>
      </c>
      <c r="I80" s="267" t="s">
        <v>580</v>
      </c>
      <c r="J80" s="267">
        <v>120</v>
      </c>
      <c r="K80" s="281"/>
    </row>
    <row r="81" s="1" customFormat="1" ht="15" customHeight="1">
      <c r="B81" s="292"/>
      <c r="C81" s="267" t="s">
        <v>583</v>
      </c>
      <c r="D81" s="267"/>
      <c r="E81" s="267"/>
      <c r="F81" s="290" t="s">
        <v>584</v>
      </c>
      <c r="G81" s="291"/>
      <c r="H81" s="267" t="s">
        <v>585</v>
      </c>
      <c r="I81" s="267" t="s">
        <v>580</v>
      </c>
      <c r="J81" s="267">
        <v>50</v>
      </c>
      <c r="K81" s="281"/>
    </row>
    <row r="82" s="1" customFormat="1" ht="15" customHeight="1">
      <c r="B82" s="292"/>
      <c r="C82" s="267" t="s">
        <v>586</v>
      </c>
      <c r="D82" s="267"/>
      <c r="E82" s="267"/>
      <c r="F82" s="290" t="s">
        <v>578</v>
      </c>
      <c r="G82" s="291"/>
      <c r="H82" s="267" t="s">
        <v>587</v>
      </c>
      <c r="I82" s="267" t="s">
        <v>588</v>
      </c>
      <c r="J82" s="267"/>
      <c r="K82" s="281"/>
    </row>
    <row r="83" s="1" customFormat="1" ht="15" customHeight="1">
      <c r="B83" s="292"/>
      <c r="C83" s="293" t="s">
        <v>589</v>
      </c>
      <c r="D83" s="293"/>
      <c r="E83" s="293"/>
      <c r="F83" s="294" t="s">
        <v>584</v>
      </c>
      <c r="G83" s="293"/>
      <c r="H83" s="293" t="s">
        <v>590</v>
      </c>
      <c r="I83" s="293" t="s">
        <v>580</v>
      </c>
      <c r="J83" s="293">
        <v>15</v>
      </c>
      <c r="K83" s="281"/>
    </row>
    <row r="84" s="1" customFormat="1" ht="15" customHeight="1">
      <c r="B84" s="292"/>
      <c r="C84" s="293" t="s">
        <v>591</v>
      </c>
      <c r="D84" s="293"/>
      <c r="E84" s="293"/>
      <c r="F84" s="294" t="s">
        <v>584</v>
      </c>
      <c r="G84" s="293"/>
      <c r="H84" s="293" t="s">
        <v>592</v>
      </c>
      <c r="I84" s="293" t="s">
        <v>580</v>
      </c>
      <c r="J84" s="293">
        <v>15</v>
      </c>
      <c r="K84" s="281"/>
    </row>
    <row r="85" s="1" customFormat="1" ht="15" customHeight="1">
      <c r="B85" s="292"/>
      <c r="C85" s="293" t="s">
        <v>593</v>
      </c>
      <c r="D85" s="293"/>
      <c r="E85" s="293"/>
      <c r="F85" s="294" t="s">
        <v>584</v>
      </c>
      <c r="G85" s="293"/>
      <c r="H85" s="293" t="s">
        <v>594</v>
      </c>
      <c r="I85" s="293" t="s">
        <v>580</v>
      </c>
      <c r="J85" s="293">
        <v>20</v>
      </c>
      <c r="K85" s="281"/>
    </row>
    <row r="86" s="1" customFormat="1" ht="15" customHeight="1">
      <c r="B86" s="292"/>
      <c r="C86" s="293" t="s">
        <v>595</v>
      </c>
      <c r="D86" s="293"/>
      <c r="E86" s="293"/>
      <c r="F86" s="294" t="s">
        <v>584</v>
      </c>
      <c r="G86" s="293"/>
      <c r="H86" s="293" t="s">
        <v>596</v>
      </c>
      <c r="I86" s="293" t="s">
        <v>580</v>
      </c>
      <c r="J86" s="293">
        <v>20</v>
      </c>
      <c r="K86" s="281"/>
    </row>
    <row r="87" s="1" customFormat="1" ht="15" customHeight="1">
      <c r="B87" s="292"/>
      <c r="C87" s="267" t="s">
        <v>597</v>
      </c>
      <c r="D87" s="267"/>
      <c r="E87" s="267"/>
      <c r="F87" s="290" t="s">
        <v>584</v>
      </c>
      <c r="G87" s="291"/>
      <c r="H87" s="267" t="s">
        <v>598</v>
      </c>
      <c r="I87" s="267" t="s">
        <v>580</v>
      </c>
      <c r="J87" s="267">
        <v>50</v>
      </c>
      <c r="K87" s="281"/>
    </row>
    <row r="88" s="1" customFormat="1" ht="15" customHeight="1">
      <c r="B88" s="292"/>
      <c r="C88" s="267" t="s">
        <v>599</v>
      </c>
      <c r="D88" s="267"/>
      <c r="E88" s="267"/>
      <c r="F88" s="290" t="s">
        <v>584</v>
      </c>
      <c r="G88" s="291"/>
      <c r="H88" s="267" t="s">
        <v>600</v>
      </c>
      <c r="I88" s="267" t="s">
        <v>580</v>
      </c>
      <c r="J88" s="267">
        <v>20</v>
      </c>
      <c r="K88" s="281"/>
    </row>
    <row r="89" s="1" customFormat="1" ht="15" customHeight="1">
      <c r="B89" s="292"/>
      <c r="C89" s="267" t="s">
        <v>601</v>
      </c>
      <c r="D89" s="267"/>
      <c r="E89" s="267"/>
      <c r="F89" s="290" t="s">
        <v>584</v>
      </c>
      <c r="G89" s="291"/>
      <c r="H89" s="267" t="s">
        <v>602</v>
      </c>
      <c r="I89" s="267" t="s">
        <v>580</v>
      </c>
      <c r="J89" s="267">
        <v>20</v>
      </c>
      <c r="K89" s="281"/>
    </row>
    <row r="90" s="1" customFormat="1" ht="15" customHeight="1">
      <c r="B90" s="292"/>
      <c r="C90" s="267" t="s">
        <v>603</v>
      </c>
      <c r="D90" s="267"/>
      <c r="E90" s="267"/>
      <c r="F90" s="290" t="s">
        <v>584</v>
      </c>
      <c r="G90" s="291"/>
      <c r="H90" s="267" t="s">
        <v>604</v>
      </c>
      <c r="I90" s="267" t="s">
        <v>580</v>
      </c>
      <c r="J90" s="267">
        <v>50</v>
      </c>
      <c r="K90" s="281"/>
    </row>
    <row r="91" s="1" customFormat="1" ht="15" customHeight="1">
      <c r="B91" s="292"/>
      <c r="C91" s="267" t="s">
        <v>605</v>
      </c>
      <c r="D91" s="267"/>
      <c r="E91" s="267"/>
      <c r="F91" s="290" t="s">
        <v>584</v>
      </c>
      <c r="G91" s="291"/>
      <c r="H91" s="267" t="s">
        <v>605</v>
      </c>
      <c r="I91" s="267" t="s">
        <v>580</v>
      </c>
      <c r="J91" s="267">
        <v>50</v>
      </c>
      <c r="K91" s="281"/>
    </row>
    <row r="92" s="1" customFormat="1" ht="15" customHeight="1">
      <c r="B92" s="292"/>
      <c r="C92" s="267" t="s">
        <v>606</v>
      </c>
      <c r="D92" s="267"/>
      <c r="E92" s="267"/>
      <c r="F92" s="290" t="s">
        <v>584</v>
      </c>
      <c r="G92" s="291"/>
      <c r="H92" s="267" t="s">
        <v>607</v>
      </c>
      <c r="I92" s="267" t="s">
        <v>580</v>
      </c>
      <c r="J92" s="267">
        <v>255</v>
      </c>
      <c r="K92" s="281"/>
    </row>
    <row r="93" s="1" customFormat="1" ht="15" customHeight="1">
      <c r="B93" s="292"/>
      <c r="C93" s="267" t="s">
        <v>608</v>
      </c>
      <c r="D93" s="267"/>
      <c r="E93" s="267"/>
      <c r="F93" s="290" t="s">
        <v>578</v>
      </c>
      <c r="G93" s="291"/>
      <c r="H93" s="267" t="s">
        <v>609</v>
      </c>
      <c r="I93" s="267" t="s">
        <v>610</v>
      </c>
      <c r="J93" s="267"/>
      <c r="K93" s="281"/>
    </row>
    <row r="94" s="1" customFormat="1" ht="15" customHeight="1">
      <c r="B94" s="292"/>
      <c r="C94" s="267" t="s">
        <v>611</v>
      </c>
      <c r="D94" s="267"/>
      <c r="E94" s="267"/>
      <c r="F94" s="290" t="s">
        <v>578</v>
      </c>
      <c r="G94" s="291"/>
      <c r="H94" s="267" t="s">
        <v>612</v>
      </c>
      <c r="I94" s="267" t="s">
        <v>613</v>
      </c>
      <c r="J94" s="267"/>
      <c r="K94" s="281"/>
    </row>
    <row r="95" s="1" customFormat="1" ht="15" customHeight="1">
      <c r="B95" s="292"/>
      <c r="C95" s="267" t="s">
        <v>614</v>
      </c>
      <c r="D95" s="267"/>
      <c r="E95" s="267"/>
      <c r="F95" s="290" t="s">
        <v>578</v>
      </c>
      <c r="G95" s="291"/>
      <c r="H95" s="267" t="s">
        <v>614</v>
      </c>
      <c r="I95" s="267" t="s">
        <v>613</v>
      </c>
      <c r="J95" s="267"/>
      <c r="K95" s="281"/>
    </row>
    <row r="96" s="1" customFormat="1" ht="15" customHeight="1">
      <c r="B96" s="292"/>
      <c r="C96" s="267" t="s">
        <v>38</v>
      </c>
      <c r="D96" s="267"/>
      <c r="E96" s="267"/>
      <c r="F96" s="290" t="s">
        <v>578</v>
      </c>
      <c r="G96" s="291"/>
      <c r="H96" s="267" t="s">
        <v>615</v>
      </c>
      <c r="I96" s="267" t="s">
        <v>613</v>
      </c>
      <c r="J96" s="267"/>
      <c r="K96" s="281"/>
    </row>
    <row r="97" s="1" customFormat="1" ht="15" customHeight="1">
      <c r="B97" s="292"/>
      <c r="C97" s="267" t="s">
        <v>48</v>
      </c>
      <c r="D97" s="267"/>
      <c r="E97" s="267"/>
      <c r="F97" s="290" t="s">
        <v>578</v>
      </c>
      <c r="G97" s="291"/>
      <c r="H97" s="267" t="s">
        <v>616</v>
      </c>
      <c r="I97" s="267" t="s">
        <v>613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617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572</v>
      </c>
      <c r="D103" s="282"/>
      <c r="E103" s="282"/>
      <c r="F103" s="282" t="s">
        <v>573</v>
      </c>
      <c r="G103" s="283"/>
      <c r="H103" s="282" t="s">
        <v>54</v>
      </c>
      <c r="I103" s="282" t="s">
        <v>57</v>
      </c>
      <c r="J103" s="282" t="s">
        <v>574</v>
      </c>
      <c r="K103" s="281"/>
    </row>
    <row r="104" s="1" customFormat="1" ht="17.25" customHeight="1">
      <c r="B104" s="279"/>
      <c r="C104" s="284" t="s">
        <v>575</v>
      </c>
      <c r="D104" s="284"/>
      <c r="E104" s="284"/>
      <c r="F104" s="285" t="s">
        <v>576</v>
      </c>
      <c r="G104" s="286"/>
      <c r="H104" s="284"/>
      <c r="I104" s="284"/>
      <c r="J104" s="284" t="s">
        <v>577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53</v>
      </c>
      <c r="D106" s="289"/>
      <c r="E106" s="289"/>
      <c r="F106" s="290" t="s">
        <v>578</v>
      </c>
      <c r="G106" s="267"/>
      <c r="H106" s="267" t="s">
        <v>618</v>
      </c>
      <c r="I106" s="267" t="s">
        <v>580</v>
      </c>
      <c r="J106" s="267">
        <v>20</v>
      </c>
      <c r="K106" s="281"/>
    </row>
    <row r="107" s="1" customFormat="1" ht="15" customHeight="1">
      <c r="B107" s="279"/>
      <c r="C107" s="267" t="s">
        <v>581</v>
      </c>
      <c r="D107" s="267"/>
      <c r="E107" s="267"/>
      <c r="F107" s="290" t="s">
        <v>578</v>
      </c>
      <c r="G107" s="267"/>
      <c r="H107" s="267" t="s">
        <v>618</v>
      </c>
      <c r="I107" s="267" t="s">
        <v>580</v>
      </c>
      <c r="J107" s="267">
        <v>120</v>
      </c>
      <c r="K107" s="281"/>
    </row>
    <row r="108" s="1" customFormat="1" ht="15" customHeight="1">
      <c r="B108" s="292"/>
      <c r="C108" s="267" t="s">
        <v>583</v>
      </c>
      <c r="D108" s="267"/>
      <c r="E108" s="267"/>
      <c r="F108" s="290" t="s">
        <v>584</v>
      </c>
      <c r="G108" s="267"/>
      <c r="H108" s="267" t="s">
        <v>618</v>
      </c>
      <c r="I108" s="267" t="s">
        <v>580</v>
      </c>
      <c r="J108" s="267">
        <v>50</v>
      </c>
      <c r="K108" s="281"/>
    </row>
    <row r="109" s="1" customFormat="1" ht="15" customHeight="1">
      <c r="B109" s="292"/>
      <c r="C109" s="267" t="s">
        <v>586</v>
      </c>
      <c r="D109" s="267"/>
      <c r="E109" s="267"/>
      <c r="F109" s="290" t="s">
        <v>578</v>
      </c>
      <c r="G109" s="267"/>
      <c r="H109" s="267" t="s">
        <v>618</v>
      </c>
      <c r="I109" s="267" t="s">
        <v>588</v>
      </c>
      <c r="J109" s="267"/>
      <c r="K109" s="281"/>
    </row>
    <row r="110" s="1" customFormat="1" ht="15" customHeight="1">
      <c r="B110" s="292"/>
      <c r="C110" s="267" t="s">
        <v>597</v>
      </c>
      <c r="D110" s="267"/>
      <c r="E110" s="267"/>
      <c r="F110" s="290" t="s">
        <v>584</v>
      </c>
      <c r="G110" s="267"/>
      <c r="H110" s="267" t="s">
        <v>618</v>
      </c>
      <c r="I110" s="267" t="s">
        <v>580</v>
      </c>
      <c r="J110" s="267">
        <v>50</v>
      </c>
      <c r="K110" s="281"/>
    </row>
    <row r="111" s="1" customFormat="1" ht="15" customHeight="1">
      <c r="B111" s="292"/>
      <c r="C111" s="267" t="s">
        <v>605</v>
      </c>
      <c r="D111" s="267"/>
      <c r="E111" s="267"/>
      <c r="F111" s="290" t="s">
        <v>584</v>
      </c>
      <c r="G111" s="267"/>
      <c r="H111" s="267" t="s">
        <v>618</v>
      </c>
      <c r="I111" s="267" t="s">
        <v>580</v>
      </c>
      <c r="J111" s="267">
        <v>50</v>
      </c>
      <c r="K111" s="281"/>
    </row>
    <row r="112" s="1" customFormat="1" ht="15" customHeight="1">
      <c r="B112" s="292"/>
      <c r="C112" s="267" t="s">
        <v>603</v>
      </c>
      <c r="D112" s="267"/>
      <c r="E112" s="267"/>
      <c r="F112" s="290" t="s">
        <v>584</v>
      </c>
      <c r="G112" s="267"/>
      <c r="H112" s="267" t="s">
        <v>618</v>
      </c>
      <c r="I112" s="267" t="s">
        <v>580</v>
      </c>
      <c r="J112" s="267">
        <v>50</v>
      </c>
      <c r="K112" s="281"/>
    </row>
    <row r="113" s="1" customFormat="1" ht="15" customHeight="1">
      <c r="B113" s="292"/>
      <c r="C113" s="267" t="s">
        <v>53</v>
      </c>
      <c r="D113" s="267"/>
      <c r="E113" s="267"/>
      <c r="F113" s="290" t="s">
        <v>578</v>
      </c>
      <c r="G113" s="267"/>
      <c r="H113" s="267" t="s">
        <v>619</v>
      </c>
      <c r="I113" s="267" t="s">
        <v>580</v>
      </c>
      <c r="J113" s="267">
        <v>20</v>
      </c>
      <c r="K113" s="281"/>
    </row>
    <row r="114" s="1" customFormat="1" ht="15" customHeight="1">
      <c r="B114" s="292"/>
      <c r="C114" s="267" t="s">
        <v>620</v>
      </c>
      <c r="D114" s="267"/>
      <c r="E114" s="267"/>
      <c r="F114" s="290" t="s">
        <v>578</v>
      </c>
      <c r="G114" s="267"/>
      <c r="H114" s="267" t="s">
        <v>621</v>
      </c>
      <c r="I114" s="267" t="s">
        <v>580</v>
      </c>
      <c r="J114" s="267">
        <v>120</v>
      </c>
      <c r="K114" s="281"/>
    </row>
    <row r="115" s="1" customFormat="1" ht="15" customHeight="1">
      <c r="B115" s="292"/>
      <c r="C115" s="267" t="s">
        <v>38</v>
      </c>
      <c r="D115" s="267"/>
      <c r="E115" s="267"/>
      <c r="F115" s="290" t="s">
        <v>578</v>
      </c>
      <c r="G115" s="267"/>
      <c r="H115" s="267" t="s">
        <v>622</v>
      </c>
      <c r="I115" s="267" t="s">
        <v>613</v>
      </c>
      <c r="J115" s="267"/>
      <c r="K115" s="281"/>
    </row>
    <row r="116" s="1" customFormat="1" ht="15" customHeight="1">
      <c r="B116" s="292"/>
      <c r="C116" s="267" t="s">
        <v>48</v>
      </c>
      <c r="D116" s="267"/>
      <c r="E116" s="267"/>
      <c r="F116" s="290" t="s">
        <v>578</v>
      </c>
      <c r="G116" s="267"/>
      <c r="H116" s="267" t="s">
        <v>623</v>
      </c>
      <c r="I116" s="267" t="s">
        <v>613</v>
      </c>
      <c r="J116" s="267"/>
      <c r="K116" s="281"/>
    </row>
    <row r="117" s="1" customFormat="1" ht="15" customHeight="1">
      <c r="B117" s="292"/>
      <c r="C117" s="267" t="s">
        <v>57</v>
      </c>
      <c r="D117" s="267"/>
      <c r="E117" s="267"/>
      <c r="F117" s="290" t="s">
        <v>578</v>
      </c>
      <c r="G117" s="267"/>
      <c r="H117" s="267" t="s">
        <v>624</v>
      </c>
      <c r="I117" s="267" t="s">
        <v>625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626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572</v>
      </c>
      <c r="D123" s="282"/>
      <c r="E123" s="282"/>
      <c r="F123" s="282" t="s">
        <v>573</v>
      </c>
      <c r="G123" s="283"/>
      <c r="H123" s="282" t="s">
        <v>54</v>
      </c>
      <c r="I123" s="282" t="s">
        <v>57</v>
      </c>
      <c r="J123" s="282" t="s">
        <v>574</v>
      </c>
      <c r="K123" s="311"/>
    </row>
    <row r="124" s="1" customFormat="1" ht="17.25" customHeight="1">
      <c r="B124" s="310"/>
      <c r="C124" s="284" t="s">
        <v>575</v>
      </c>
      <c r="D124" s="284"/>
      <c r="E124" s="284"/>
      <c r="F124" s="285" t="s">
        <v>576</v>
      </c>
      <c r="G124" s="286"/>
      <c r="H124" s="284"/>
      <c r="I124" s="284"/>
      <c r="J124" s="284" t="s">
        <v>577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581</v>
      </c>
      <c r="D126" s="289"/>
      <c r="E126" s="289"/>
      <c r="F126" s="290" t="s">
        <v>578</v>
      </c>
      <c r="G126" s="267"/>
      <c r="H126" s="267" t="s">
        <v>618</v>
      </c>
      <c r="I126" s="267" t="s">
        <v>580</v>
      </c>
      <c r="J126" s="267">
        <v>120</v>
      </c>
      <c r="K126" s="315"/>
    </row>
    <row r="127" s="1" customFormat="1" ht="15" customHeight="1">
      <c r="B127" s="312"/>
      <c r="C127" s="267" t="s">
        <v>627</v>
      </c>
      <c r="D127" s="267"/>
      <c r="E127" s="267"/>
      <c r="F127" s="290" t="s">
        <v>578</v>
      </c>
      <c r="G127" s="267"/>
      <c r="H127" s="267" t="s">
        <v>628</v>
      </c>
      <c r="I127" s="267" t="s">
        <v>580</v>
      </c>
      <c r="J127" s="267" t="s">
        <v>629</v>
      </c>
      <c r="K127" s="315"/>
    </row>
    <row r="128" s="1" customFormat="1" ht="15" customHeight="1">
      <c r="B128" s="312"/>
      <c r="C128" s="267" t="s">
        <v>526</v>
      </c>
      <c r="D128" s="267"/>
      <c r="E128" s="267"/>
      <c r="F128" s="290" t="s">
        <v>578</v>
      </c>
      <c r="G128" s="267"/>
      <c r="H128" s="267" t="s">
        <v>630</v>
      </c>
      <c r="I128" s="267" t="s">
        <v>580</v>
      </c>
      <c r="J128" s="267" t="s">
        <v>629</v>
      </c>
      <c r="K128" s="315"/>
    </row>
    <row r="129" s="1" customFormat="1" ht="15" customHeight="1">
      <c r="B129" s="312"/>
      <c r="C129" s="267" t="s">
        <v>589</v>
      </c>
      <c r="D129" s="267"/>
      <c r="E129" s="267"/>
      <c r="F129" s="290" t="s">
        <v>584</v>
      </c>
      <c r="G129" s="267"/>
      <c r="H129" s="267" t="s">
        <v>590</v>
      </c>
      <c r="I129" s="267" t="s">
        <v>580</v>
      </c>
      <c r="J129" s="267">
        <v>15</v>
      </c>
      <c r="K129" s="315"/>
    </row>
    <row r="130" s="1" customFormat="1" ht="15" customHeight="1">
      <c r="B130" s="312"/>
      <c r="C130" s="293" t="s">
        <v>591</v>
      </c>
      <c r="D130" s="293"/>
      <c r="E130" s="293"/>
      <c r="F130" s="294" t="s">
        <v>584</v>
      </c>
      <c r="G130" s="293"/>
      <c r="H130" s="293" t="s">
        <v>592</v>
      </c>
      <c r="I130" s="293" t="s">
        <v>580</v>
      </c>
      <c r="J130" s="293">
        <v>15</v>
      </c>
      <c r="K130" s="315"/>
    </row>
    <row r="131" s="1" customFormat="1" ht="15" customHeight="1">
      <c r="B131" s="312"/>
      <c r="C131" s="293" t="s">
        <v>593</v>
      </c>
      <c r="D131" s="293"/>
      <c r="E131" s="293"/>
      <c r="F131" s="294" t="s">
        <v>584</v>
      </c>
      <c r="G131" s="293"/>
      <c r="H131" s="293" t="s">
        <v>594</v>
      </c>
      <c r="I131" s="293" t="s">
        <v>580</v>
      </c>
      <c r="J131" s="293">
        <v>20</v>
      </c>
      <c r="K131" s="315"/>
    </row>
    <row r="132" s="1" customFormat="1" ht="15" customHeight="1">
      <c r="B132" s="312"/>
      <c r="C132" s="293" t="s">
        <v>595</v>
      </c>
      <c r="D132" s="293"/>
      <c r="E132" s="293"/>
      <c r="F132" s="294" t="s">
        <v>584</v>
      </c>
      <c r="G132" s="293"/>
      <c r="H132" s="293" t="s">
        <v>596</v>
      </c>
      <c r="I132" s="293" t="s">
        <v>580</v>
      </c>
      <c r="J132" s="293">
        <v>20</v>
      </c>
      <c r="K132" s="315"/>
    </row>
    <row r="133" s="1" customFormat="1" ht="15" customHeight="1">
      <c r="B133" s="312"/>
      <c r="C133" s="267" t="s">
        <v>583</v>
      </c>
      <c r="D133" s="267"/>
      <c r="E133" s="267"/>
      <c r="F133" s="290" t="s">
        <v>584</v>
      </c>
      <c r="G133" s="267"/>
      <c r="H133" s="267" t="s">
        <v>618</v>
      </c>
      <c r="I133" s="267" t="s">
        <v>580</v>
      </c>
      <c r="J133" s="267">
        <v>50</v>
      </c>
      <c r="K133" s="315"/>
    </row>
    <row r="134" s="1" customFormat="1" ht="15" customHeight="1">
      <c r="B134" s="312"/>
      <c r="C134" s="267" t="s">
        <v>597</v>
      </c>
      <c r="D134" s="267"/>
      <c r="E134" s="267"/>
      <c r="F134" s="290" t="s">
        <v>584</v>
      </c>
      <c r="G134" s="267"/>
      <c r="H134" s="267" t="s">
        <v>618</v>
      </c>
      <c r="I134" s="267" t="s">
        <v>580</v>
      </c>
      <c r="J134" s="267">
        <v>50</v>
      </c>
      <c r="K134" s="315"/>
    </row>
    <row r="135" s="1" customFormat="1" ht="15" customHeight="1">
      <c r="B135" s="312"/>
      <c r="C135" s="267" t="s">
        <v>603</v>
      </c>
      <c r="D135" s="267"/>
      <c r="E135" s="267"/>
      <c r="F135" s="290" t="s">
        <v>584</v>
      </c>
      <c r="G135" s="267"/>
      <c r="H135" s="267" t="s">
        <v>618</v>
      </c>
      <c r="I135" s="267" t="s">
        <v>580</v>
      </c>
      <c r="J135" s="267">
        <v>50</v>
      </c>
      <c r="K135" s="315"/>
    </row>
    <row r="136" s="1" customFormat="1" ht="15" customHeight="1">
      <c r="B136" s="312"/>
      <c r="C136" s="267" t="s">
        <v>605</v>
      </c>
      <c r="D136" s="267"/>
      <c r="E136" s="267"/>
      <c r="F136" s="290" t="s">
        <v>584</v>
      </c>
      <c r="G136" s="267"/>
      <c r="H136" s="267" t="s">
        <v>618</v>
      </c>
      <c r="I136" s="267" t="s">
        <v>580</v>
      </c>
      <c r="J136" s="267">
        <v>50</v>
      </c>
      <c r="K136" s="315"/>
    </row>
    <row r="137" s="1" customFormat="1" ht="15" customHeight="1">
      <c r="B137" s="312"/>
      <c r="C137" s="267" t="s">
        <v>606</v>
      </c>
      <c r="D137" s="267"/>
      <c r="E137" s="267"/>
      <c r="F137" s="290" t="s">
        <v>584</v>
      </c>
      <c r="G137" s="267"/>
      <c r="H137" s="267" t="s">
        <v>631</v>
      </c>
      <c r="I137" s="267" t="s">
        <v>580</v>
      </c>
      <c r="J137" s="267">
        <v>255</v>
      </c>
      <c r="K137" s="315"/>
    </row>
    <row r="138" s="1" customFormat="1" ht="15" customHeight="1">
      <c r="B138" s="312"/>
      <c r="C138" s="267" t="s">
        <v>608</v>
      </c>
      <c r="D138" s="267"/>
      <c r="E138" s="267"/>
      <c r="F138" s="290" t="s">
        <v>578</v>
      </c>
      <c r="G138" s="267"/>
      <c r="H138" s="267" t="s">
        <v>632</v>
      </c>
      <c r="I138" s="267" t="s">
        <v>610</v>
      </c>
      <c r="J138" s="267"/>
      <c r="K138" s="315"/>
    </row>
    <row r="139" s="1" customFormat="1" ht="15" customHeight="1">
      <c r="B139" s="312"/>
      <c r="C139" s="267" t="s">
        <v>611</v>
      </c>
      <c r="D139" s="267"/>
      <c r="E139" s="267"/>
      <c r="F139" s="290" t="s">
        <v>578</v>
      </c>
      <c r="G139" s="267"/>
      <c r="H139" s="267" t="s">
        <v>633</v>
      </c>
      <c r="I139" s="267" t="s">
        <v>613</v>
      </c>
      <c r="J139" s="267"/>
      <c r="K139" s="315"/>
    </row>
    <row r="140" s="1" customFormat="1" ht="15" customHeight="1">
      <c r="B140" s="312"/>
      <c r="C140" s="267" t="s">
        <v>614</v>
      </c>
      <c r="D140" s="267"/>
      <c r="E140" s="267"/>
      <c r="F140" s="290" t="s">
        <v>578</v>
      </c>
      <c r="G140" s="267"/>
      <c r="H140" s="267" t="s">
        <v>614</v>
      </c>
      <c r="I140" s="267" t="s">
        <v>613</v>
      </c>
      <c r="J140" s="267"/>
      <c r="K140" s="315"/>
    </row>
    <row r="141" s="1" customFormat="1" ht="15" customHeight="1">
      <c r="B141" s="312"/>
      <c r="C141" s="267" t="s">
        <v>38</v>
      </c>
      <c r="D141" s="267"/>
      <c r="E141" s="267"/>
      <c r="F141" s="290" t="s">
        <v>578</v>
      </c>
      <c r="G141" s="267"/>
      <c r="H141" s="267" t="s">
        <v>634</v>
      </c>
      <c r="I141" s="267" t="s">
        <v>613</v>
      </c>
      <c r="J141" s="267"/>
      <c r="K141" s="315"/>
    </row>
    <row r="142" s="1" customFormat="1" ht="15" customHeight="1">
      <c r="B142" s="312"/>
      <c r="C142" s="267" t="s">
        <v>635</v>
      </c>
      <c r="D142" s="267"/>
      <c r="E142" s="267"/>
      <c r="F142" s="290" t="s">
        <v>578</v>
      </c>
      <c r="G142" s="267"/>
      <c r="H142" s="267" t="s">
        <v>636</v>
      </c>
      <c r="I142" s="267" t="s">
        <v>613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637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572</v>
      </c>
      <c r="D148" s="282"/>
      <c r="E148" s="282"/>
      <c r="F148" s="282" t="s">
        <v>573</v>
      </c>
      <c r="G148" s="283"/>
      <c r="H148" s="282" t="s">
        <v>54</v>
      </c>
      <c r="I148" s="282" t="s">
        <v>57</v>
      </c>
      <c r="J148" s="282" t="s">
        <v>574</v>
      </c>
      <c r="K148" s="281"/>
    </row>
    <row r="149" s="1" customFormat="1" ht="17.25" customHeight="1">
      <c r="B149" s="279"/>
      <c r="C149" s="284" t="s">
        <v>575</v>
      </c>
      <c r="D149" s="284"/>
      <c r="E149" s="284"/>
      <c r="F149" s="285" t="s">
        <v>576</v>
      </c>
      <c r="G149" s="286"/>
      <c r="H149" s="284"/>
      <c r="I149" s="284"/>
      <c r="J149" s="284" t="s">
        <v>577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581</v>
      </c>
      <c r="D151" s="267"/>
      <c r="E151" s="267"/>
      <c r="F151" s="320" t="s">
        <v>578</v>
      </c>
      <c r="G151" s="267"/>
      <c r="H151" s="319" t="s">
        <v>618</v>
      </c>
      <c r="I151" s="319" t="s">
        <v>580</v>
      </c>
      <c r="J151" s="319">
        <v>120</v>
      </c>
      <c r="K151" s="315"/>
    </row>
    <row r="152" s="1" customFormat="1" ht="15" customHeight="1">
      <c r="B152" s="292"/>
      <c r="C152" s="319" t="s">
        <v>627</v>
      </c>
      <c r="D152" s="267"/>
      <c r="E152" s="267"/>
      <c r="F152" s="320" t="s">
        <v>578</v>
      </c>
      <c r="G152" s="267"/>
      <c r="H152" s="319" t="s">
        <v>638</v>
      </c>
      <c r="I152" s="319" t="s">
        <v>580</v>
      </c>
      <c r="J152" s="319" t="s">
        <v>629</v>
      </c>
      <c r="K152" s="315"/>
    </row>
    <row r="153" s="1" customFormat="1" ht="15" customHeight="1">
      <c r="B153" s="292"/>
      <c r="C153" s="319" t="s">
        <v>526</v>
      </c>
      <c r="D153" s="267"/>
      <c r="E153" s="267"/>
      <c r="F153" s="320" t="s">
        <v>578</v>
      </c>
      <c r="G153" s="267"/>
      <c r="H153" s="319" t="s">
        <v>639</v>
      </c>
      <c r="I153" s="319" t="s">
        <v>580</v>
      </c>
      <c r="J153" s="319" t="s">
        <v>629</v>
      </c>
      <c r="K153" s="315"/>
    </row>
    <row r="154" s="1" customFormat="1" ht="15" customHeight="1">
      <c r="B154" s="292"/>
      <c r="C154" s="319" t="s">
        <v>583</v>
      </c>
      <c r="D154" s="267"/>
      <c r="E154" s="267"/>
      <c r="F154" s="320" t="s">
        <v>584</v>
      </c>
      <c r="G154" s="267"/>
      <c r="H154" s="319" t="s">
        <v>618</v>
      </c>
      <c r="I154" s="319" t="s">
        <v>580</v>
      </c>
      <c r="J154" s="319">
        <v>50</v>
      </c>
      <c r="K154" s="315"/>
    </row>
    <row r="155" s="1" customFormat="1" ht="15" customHeight="1">
      <c r="B155" s="292"/>
      <c r="C155" s="319" t="s">
        <v>586</v>
      </c>
      <c r="D155" s="267"/>
      <c r="E155" s="267"/>
      <c r="F155" s="320" t="s">
        <v>578</v>
      </c>
      <c r="G155" s="267"/>
      <c r="H155" s="319" t="s">
        <v>618</v>
      </c>
      <c r="I155" s="319" t="s">
        <v>588</v>
      </c>
      <c r="J155" s="319"/>
      <c r="K155" s="315"/>
    </row>
    <row r="156" s="1" customFormat="1" ht="15" customHeight="1">
      <c r="B156" s="292"/>
      <c r="C156" s="319" t="s">
        <v>597</v>
      </c>
      <c r="D156" s="267"/>
      <c r="E156" s="267"/>
      <c r="F156" s="320" t="s">
        <v>584</v>
      </c>
      <c r="G156" s="267"/>
      <c r="H156" s="319" t="s">
        <v>618</v>
      </c>
      <c r="I156" s="319" t="s">
        <v>580</v>
      </c>
      <c r="J156" s="319">
        <v>50</v>
      </c>
      <c r="K156" s="315"/>
    </row>
    <row r="157" s="1" customFormat="1" ht="15" customHeight="1">
      <c r="B157" s="292"/>
      <c r="C157" s="319" t="s">
        <v>605</v>
      </c>
      <c r="D157" s="267"/>
      <c r="E157" s="267"/>
      <c r="F157" s="320" t="s">
        <v>584</v>
      </c>
      <c r="G157" s="267"/>
      <c r="H157" s="319" t="s">
        <v>618</v>
      </c>
      <c r="I157" s="319" t="s">
        <v>580</v>
      </c>
      <c r="J157" s="319">
        <v>50</v>
      </c>
      <c r="K157" s="315"/>
    </row>
    <row r="158" s="1" customFormat="1" ht="15" customHeight="1">
      <c r="B158" s="292"/>
      <c r="C158" s="319" t="s">
        <v>603</v>
      </c>
      <c r="D158" s="267"/>
      <c r="E158" s="267"/>
      <c r="F158" s="320" t="s">
        <v>584</v>
      </c>
      <c r="G158" s="267"/>
      <c r="H158" s="319" t="s">
        <v>618</v>
      </c>
      <c r="I158" s="319" t="s">
        <v>580</v>
      </c>
      <c r="J158" s="319">
        <v>50</v>
      </c>
      <c r="K158" s="315"/>
    </row>
    <row r="159" s="1" customFormat="1" ht="15" customHeight="1">
      <c r="B159" s="292"/>
      <c r="C159" s="319" t="s">
        <v>82</v>
      </c>
      <c r="D159" s="267"/>
      <c r="E159" s="267"/>
      <c r="F159" s="320" t="s">
        <v>578</v>
      </c>
      <c r="G159" s="267"/>
      <c r="H159" s="319" t="s">
        <v>640</v>
      </c>
      <c r="I159" s="319" t="s">
        <v>580</v>
      </c>
      <c r="J159" s="319" t="s">
        <v>641</v>
      </c>
      <c r="K159" s="315"/>
    </row>
    <row r="160" s="1" customFormat="1" ht="15" customHeight="1">
      <c r="B160" s="292"/>
      <c r="C160" s="319" t="s">
        <v>642</v>
      </c>
      <c r="D160" s="267"/>
      <c r="E160" s="267"/>
      <c r="F160" s="320" t="s">
        <v>578</v>
      </c>
      <c r="G160" s="267"/>
      <c r="H160" s="319" t="s">
        <v>643</v>
      </c>
      <c r="I160" s="319" t="s">
        <v>613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644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572</v>
      </c>
      <c r="D166" s="282"/>
      <c r="E166" s="282"/>
      <c r="F166" s="282" t="s">
        <v>573</v>
      </c>
      <c r="G166" s="324"/>
      <c r="H166" s="325" t="s">
        <v>54</v>
      </c>
      <c r="I166" s="325" t="s">
        <v>57</v>
      </c>
      <c r="J166" s="282" t="s">
        <v>574</v>
      </c>
      <c r="K166" s="259"/>
    </row>
    <row r="167" s="1" customFormat="1" ht="17.25" customHeight="1">
      <c r="B167" s="260"/>
      <c r="C167" s="284" t="s">
        <v>575</v>
      </c>
      <c r="D167" s="284"/>
      <c r="E167" s="284"/>
      <c r="F167" s="285" t="s">
        <v>576</v>
      </c>
      <c r="G167" s="326"/>
      <c r="H167" s="327"/>
      <c r="I167" s="327"/>
      <c r="J167" s="284" t="s">
        <v>577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581</v>
      </c>
      <c r="D169" s="267"/>
      <c r="E169" s="267"/>
      <c r="F169" s="290" t="s">
        <v>578</v>
      </c>
      <c r="G169" s="267"/>
      <c r="H169" s="267" t="s">
        <v>618</v>
      </c>
      <c r="I169" s="267" t="s">
        <v>580</v>
      </c>
      <c r="J169" s="267">
        <v>120</v>
      </c>
      <c r="K169" s="315"/>
    </row>
    <row r="170" s="1" customFormat="1" ht="15" customHeight="1">
      <c r="B170" s="292"/>
      <c r="C170" s="267" t="s">
        <v>627</v>
      </c>
      <c r="D170" s="267"/>
      <c r="E170" s="267"/>
      <c r="F170" s="290" t="s">
        <v>578</v>
      </c>
      <c r="G170" s="267"/>
      <c r="H170" s="267" t="s">
        <v>628</v>
      </c>
      <c r="I170" s="267" t="s">
        <v>580</v>
      </c>
      <c r="J170" s="267" t="s">
        <v>629</v>
      </c>
      <c r="K170" s="315"/>
    </row>
    <row r="171" s="1" customFormat="1" ht="15" customHeight="1">
      <c r="B171" s="292"/>
      <c r="C171" s="267" t="s">
        <v>526</v>
      </c>
      <c r="D171" s="267"/>
      <c r="E171" s="267"/>
      <c r="F171" s="290" t="s">
        <v>578</v>
      </c>
      <c r="G171" s="267"/>
      <c r="H171" s="267" t="s">
        <v>645</v>
      </c>
      <c r="I171" s="267" t="s">
        <v>580</v>
      </c>
      <c r="J171" s="267" t="s">
        <v>629</v>
      </c>
      <c r="K171" s="315"/>
    </row>
    <row r="172" s="1" customFormat="1" ht="15" customHeight="1">
      <c r="B172" s="292"/>
      <c r="C172" s="267" t="s">
        <v>583</v>
      </c>
      <c r="D172" s="267"/>
      <c r="E172" s="267"/>
      <c r="F172" s="290" t="s">
        <v>584</v>
      </c>
      <c r="G172" s="267"/>
      <c r="H172" s="267" t="s">
        <v>645</v>
      </c>
      <c r="I172" s="267" t="s">
        <v>580</v>
      </c>
      <c r="J172" s="267">
        <v>50</v>
      </c>
      <c r="K172" s="315"/>
    </row>
    <row r="173" s="1" customFormat="1" ht="15" customHeight="1">
      <c r="B173" s="292"/>
      <c r="C173" s="267" t="s">
        <v>586</v>
      </c>
      <c r="D173" s="267"/>
      <c r="E173" s="267"/>
      <c r="F173" s="290" t="s">
        <v>578</v>
      </c>
      <c r="G173" s="267"/>
      <c r="H173" s="267" t="s">
        <v>645</v>
      </c>
      <c r="I173" s="267" t="s">
        <v>588</v>
      </c>
      <c r="J173" s="267"/>
      <c r="K173" s="315"/>
    </row>
    <row r="174" s="1" customFormat="1" ht="15" customHeight="1">
      <c r="B174" s="292"/>
      <c r="C174" s="267" t="s">
        <v>597</v>
      </c>
      <c r="D174" s="267"/>
      <c r="E174" s="267"/>
      <c r="F174" s="290" t="s">
        <v>584</v>
      </c>
      <c r="G174" s="267"/>
      <c r="H174" s="267" t="s">
        <v>645</v>
      </c>
      <c r="I174" s="267" t="s">
        <v>580</v>
      </c>
      <c r="J174" s="267">
        <v>50</v>
      </c>
      <c r="K174" s="315"/>
    </row>
    <row r="175" s="1" customFormat="1" ht="15" customHeight="1">
      <c r="B175" s="292"/>
      <c r="C175" s="267" t="s">
        <v>605</v>
      </c>
      <c r="D175" s="267"/>
      <c r="E175" s="267"/>
      <c r="F175" s="290" t="s">
        <v>584</v>
      </c>
      <c r="G175" s="267"/>
      <c r="H175" s="267" t="s">
        <v>645</v>
      </c>
      <c r="I175" s="267" t="s">
        <v>580</v>
      </c>
      <c r="J175" s="267">
        <v>50</v>
      </c>
      <c r="K175" s="315"/>
    </row>
    <row r="176" s="1" customFormat="1" ht="15" customHeight="1">
      <c r="B176" s="292"/>
      <c r="C176" s="267" t="s">
        <v>603</v>
      </c>
      <c r="D176" s="267"/>
      <c r="E176" s="267"/>
      <c r="F176" s="290" t="s">
        <v>584</v>
      </c>
      <c r="G176" s="267"/>
      <c r="H176" s="267" t="s">
        <v>645</v>
      </c>
      <c r="I176" s="267" t="s">
        <v>580</v>
      </c>
      <c r="J176" s="267">
        <v>50</v>
      </c>
      <c r="K176" s="315"/>
    </row>
    <row r="177" s="1" customFormat="1" ht="15" customHeight="1">
      <c r="B177" s="292"/>
      <c r="C177" s="267" t="s">
        <v>105</v>
      </c>
      <c r="D177" s="267"/>
      <c r="E177" s="267"/>
      <c r="F177" s="290" t="s">
        <v>578</v>
      </c>
      <c r="G177" s="267"/>
      <c r="H177" s="267" t="s">
        <v>646</v>
      </c>
      <c r="I177" s="267" t="s">
        <v>647</v>
      </c>
      <c r="J177" s="267"/>
      <c r="K177" s="315"/>
    </row>
    <row r="178" s="1" customFormat="1" ht="15" customHeight="1">
      <c r="B178" s="292"/>
      <c r="C178" s="267" t="s">
        <v>57</v>
      </c>
      <c r="D178" s="267"/>
      <c r="E178" s="267"/>
      <c r="F178" s="290" t="s">
        <v>578</v>
      </c>
      <c r="G178" s="267"/>
      <c r="H178" s="267" t="s">
        <v>648</v>
      </c>
      <c r="I178" s="267" t="s">
        <v>649</v>
      </c>
      <c r="J178" s="267">
        <v>1</v>
      </c>
      <c r="K178" s="315"/>
    </row>
    <row r="179" s="1" customFormat="1" ht="15" customHeight="1">
      <c r="B179" s="292"/>
      <c r="C179" s="267" t="s">
        <v>53</v>
      </c>
      <c r="D179" s="267"/>
      <c r="E179" s="267"/>
      <c r="F179" s="290" t="s">
        <v>578</v>
      </c>
      <c r="G179" s="267"/>
      <c r="H179" s="267" t="s">
        <v>650</v>
      </c>
      <c r="I179" s="267" t="s">
        <v>580</v>
      </c>
      <c r="J179" s="267">
        <v>20</v>
      </c>
      <c r="K179" s="315"/>
    </row>
    <row r="180" s="1" customFormat="1" ht="15" customHeight="1">
      <c r="B180" s="292"/>
      <c r="C180" s="267" t="s">
        <v>54</v>
      </c>
      <c r="D180" s="267"/>
      <c r="E180" s="267"/>
      <c r="F180" s="290" t="s">
        <v>578</v>
      </c>
      <c r="G180" s="267"/>
      <c r="H180" s="267" t="s">
        <v>651</v>
      </c>
      <c r="I180" s="267" t="s">
        <v>580</v>
      </c>
      <c r="J180" s="267">
        <v>255</v>
      </c>
      <c r="K180" s="315"/>
    </row>
    <row r="181" s="1" customFormat="1" ht="15" customHeight="1">
      <c r="B181" s="292"/>
      <c r="C181" s="267" t="s">
        <v>106</v>
      </c>
      <c r="D181" s="267"/>
      <c r="E181" s="267"/>
      <c r="F181" s="290" t="s">
        <v>578</v>
      </c>
      <c r="G181" s="267"/>
      <c r="H181" s="267" t="s">
        <v>542</v>
      </c>
      <c r="I181" s="267" t="s">
        <v>580</v>
      </c>
      <c r="J181" s="267">
        <v>10</v>
      </c>
      <c r="K181" s="315"/>
    </row>
    <row r="182" s="1" customFormat="1" ht="15" customHeight="1">
      <c r="B182" s="292"/>
      <c r="C182" s="267" t="s">
        <v>107</v>
      </c>
      <c r="D182" s="267"/>
      <c r="E182" s="267"/>
      <c r="F182" s="290" t="s">
        <v>578</v>
      </c>
      <c r="G182" s="267"/>
      <c r="H182" s="267" t="s">
        <v>652</v>
      </c>
      <c r="I182" s="267" t="s">
        <v>613</v>
      </c>
      <c r="J182" s="267"/>
      <c r="K182" s="315"/>
    </row>
    <row r="183" s="1" customFormat="1" ht="15" customHeight="1">
      <c r="B183" s="292"/>
      <c r="C183" s="267" t="s">
        <v>653</v>
      </c>
      <c r="D183" s="267"/>
      <c r="E183" s="267"/>
      <c r="F183" s="290" t="s">
        <v>578</v>
      </c>
      <c r="G183" s="267"/>
      <c r="H183" s="267" t="s">
        <v>654</v>
      </c>
      <c r="I183" s="267" t="s">
        <v>613</v>
      </c>
      <c r="J183" s="267"/>
      <c r="K183" s="315"/>
    </row>
    <row r="184" s="1" customFormat="1" ht="15" customHeight="1">
      <c r="B184" s="292"/>
      <c r="C184" s="267" t="s">
        <v>642</v>
      </c>
      <c r="D184" s="267"/>
      <c r="E184" s="267"/>
      <c r="F184" s="290" t="s">
        <v>578</v>
      </c>
      <c r="G184" s="267"/>
      <c r="H184" s="267" t="s">
        <v>655</v>
      </c>
      <c r="I184" s="267" t="s">
        <v>613</v>
      </c>
      <c r="J184" s="267"/>
      <c r="K184" s="315"/>
    </row>
    <row r="185" s="1" customFormat="1" ht="15" customHeight="1">
      <c r="B185" s="292"/>
      <c r="C185" s="267" t="s">
        <v>109</v>
      </c>
      <c r="D185" s="267"/>
      <c r="E185" s="267"/>
      <c r="F185" s="290" t="s">
        <v>584</v>
      </c>
      <c r="G185" s="267"/>
      <c r="H185" s="267" t="s">
        <v>656</v>
      </c>
      <c r="I185" s="267" t="s">
        <v>580</v>
      </c>
      <c r="J185" s="267">
        <v>50</v>
      </c>
      <c r="K185" s="315"/>
    </row>
    <row r="186" s="1" customFormat="1" ht="15" customHeight="1">
      <c r="B186" s="292"/>
      <c r="C186" s="267" t="s">
        <v>657</v>
      </c>
      <c r="D186" s="267"/>
      <c r="E186" s="267"/>
      <c r="F186" s="290" t="s">
        <v>584</v>
      </c>
      <c r="G186" s="267"/>
      <c r="H186" s="267" t="s">
        <v>658</v>
      </c>
      <c r="I186" s="267" t="s">
        <v>659</v>
      </c>
      <c r="J186" s="267"/>
      <c r="K186" s="315"/>
    </row>
    <row r="187" s="1" customFormat="1" ht="15" customHeight="1">
      <c r="B187" s="292"/>
      <c r="C187" s="267" t="s">
        <v>660</v>
      </c>
      <c r="D187" s="267"/>
      <c r="E187" s="267"/>
      <c r="F187" s="290" t="s">
        <v>584</v>
      </c>
      <c r="G187" s="267"/>
      <c r="H187" s="267" t="s">
        <v>661</v>
      </c>
      <c r="I187" s="267" t="s">
        <v>659</v>
      </c>
      <c r="J187" s="267"/>
      <c r="K187" s="315"/>
    </row>
    <row r="188" s="1" customFormat="1" ht="15" customHeight="1">
      <c r="B188" s="292"/>
      <c r="C188" s="267" t="s">
        <v>662</v>
      </c>
      <c r="D188" s="267"/>
      <c r="E188" s="267"/>
      <c r="F188" s="290" t="s">
        <v>584</v>
      </c>
      <c r="G188" s="267"/>
      <c r="H188" s="267" t="s">
        <v>663</v>
      </c>
      <c r="I188" s="267" t="s">
        <v>659</v>
      </c>
      <c r="J188" s="267"/>
      <c r="K188" s="315"/>
    </row>
    <row r="189" s="1" customFormat="1" ht="15" customHeight="1">
      <c r="B189" s="292"/>
      <c r="C189" s="328" t="s">
        <v>664</v>
      </c>
      <c r="D189" s="267"/>
      <c r="E189" s="267"/>
      <c r="F189" s="290" t="s">
        <v>584</v>
      </c>
      <c r="G189" s="267"/>
      <c r="H189" s="267" t="s">
        <v>665</v>
      </c>
      <c r="I189" s="267" t="s">
        <v>666</v>
      </c>
      <c r="J189" s="329" t="s">
        <v>667</v>
      </c>
      <c r="K189" s="315"/>
    </row>
    <row r="190" s="1" customFormat="1" ht="15" customHeight="1">
      <c r="B190" s="292"/>
      <c r="C190" s="328" t="s">
        <v>42</v>
      </c>
      <c r="D190" s="267"/>
      <c r="E190" s="267"/>
      <c r="F190" s="290" t="s">
        <v>578</v>
      </c>
      <c r="G190" s="267"/>
      <c r="H190" s="264" t="s">
        <v>668</v>
      </c>
      <c r="I190" s="267" t="s">
        <v>669</v>
      </c>
      <c r="J190" s="267"/>
      <c r="K190" s="315"/>
    </row>
    <row r="191" s="1" customFormat="1" ht="15" customHeight="1">
      <c r="B191" s="292"/>
      <c r="C191" s="328" t="s">
        <v>670</v>
      </c>
      <c r="D191" s="267"/>
      <c r="E191" s="267"/>
      <c r="F191" s="290" t="s">
        <v>578</v>
      </c>
      <c r="G191" s="267"/>
      <c r="H191" s="267" t="s">
        <v>671</v>
      </c>
      <c r="I191" s="267" t="s">
        <v>613</v>
      </c>
      <c r="J191" s="267"/>
      <c r="K191" s="315"/>
    </row>
    <row r="192" s="1" customFormat="1" ht="15" customHeight="1">
      <c r="B192" s="292"/>
      <c r="C192" s="328" t="s">
        <v>672</v>
      </c>
      <c r="D192" s="267"/>
      <c r="E192" s="267"/>
      <c r="F192" s="290" t="s">
        <v>578</v>
      </c>
      <c r="G192" s="267"/>
      <c r="H192" s="267" t="s">
        <v>673</v>
      </c>
      <c r="I192" s="267" t="s">
        <v>613</v>
      </c>
      <c r="J192" s="267"/>
      <c r="K192" s="315"/>
    </row>
    <row r="193" s="1" customFormat="1" ht="15" customHeight="1">
      <c r="B193" s="292"/>
      <c r="C193" s="328" t="s">
        <v>674</v>
      </c>
      <c r="D193" s="267"/>
      <c r="E193" s="267"/>
      <c r="F193" s="290" t="s">
        <v>584</v>
      </c>
      <c r="G193" s="267"/>
      <c r="H193" s="267" t="s">
        <v>675</v>
      </c>
      <c r="I193" s="267" t="s">
        <v>613</v>
      </c>
      <c r="J193" s="267"/>
      <c r="K193" s="315"/>
    </row>
    <row r="194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676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31" t="s">
        <v>677</v>
      </c>
      <c r="D200" s="331"/>
      <c r="E200" s="331"/>
      <c r="F200" s="331" t="s">
        <v>678</v>
      </c>
      <c r="G200" s="332"/>
      <c r="H200" s="331" t="s">
        <v>679</v>
      </c>
      <c r="I200" s="331"/>
      <c r="J200" s="331"/>
      <c r="K200" s="259"/>
    </row>
    <row r="20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="1" customFormat="1" ht="15" customHeight="1">
      <c r="B202" s="292"/>
      <c r="C202" s="267" t="s">
        <v>669</v>
      </c>
      <c r="D202" s="267"/>
      <c r="E202" s="267"/>
      <c r="F202" s="290" t="s">
        <v>43</v>
      </c>
      <c r="G202" s="267"/>
      <c r="H202" s="267" t="s">
        <v>680</v>
      </c>
      <c r="I202" s="267"/>
      <c r="J202" s="267"/>
      <c r="K202" s="315"/>
    </row>
    <row r="203" s="1" customFormat="1" ht="15" customHeight="1">
      <c r="B203" s="292"/>
      <c r="C203" s="267"/>
      <c r="D203" s="267"/>
      <c r="E203" s="267"/>
      <c r="F203" s="290" t="s">
        <v>44</v>
      </c>
      <c r="G203" s="267"/>
      <c r="H203" s="267" t="s">
        <v>681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47</v>
      </c>
      <c r="G204" s="267"/>
      <c r="H204" s="267" t="s">
        <v>682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45</v>
      </c>
      <c r="G205" s="267"/>
      <c r="H205" s="267" t="s">
        <v>683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46</v>
      </c>
      <c r="G206" s="267"/>
      <c r="H206" s="267" t="s">
        <v>684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/>
      <c r="G207" s="267"/>
      <c r="H207" s="267"/>
      <c r="I207" s="267"/>
      <c r="J207" s="267"/>
      <c r="K207" s="315"/>
    </row>
    <row r="208" s="1" customFormat="1" ht="15" customHeight="1">
      <c r="B208" s="292"/>
      <c r="C208" s="267" t="s">
        <v>625</v>
      </c>
      <c r="D208" s="267"/>
      <c r="E208" s="267"/>
      <c r="F208" s="290" t="s">
        <v>76</v>
      </c>
      <c r="G208" s="267"/>
      <c r="H208" s="267" t="s">
        <v>685</v>
      </c>
      <c r="I208" s="267"/>
      <c r="J208" s="267"/>
      <c r="K208" s="315"/>
    </row>
    <row r="209" s="1" customFormat="1" ht="15" customHeight="1">
      <c r="B209" s="292"/>
      <c r="C209" s="267"/>
      <c r="D209" s="267"/>
      <c r="E209" s="267"/>
      <c r="F209" s="290" t="s">
        <v>520</v>
      </c>
      <c r="G209" s="267"/>
      <c r="H209" s="267" t="s">
        <v>521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518</v>
      </c>
      <c r="G210" s="267"/>
      <c r="H210" s="267" t="s">
        <v>686</v>
      </c>
      <c r="I210" s="267"/>
      <c r="J210" s="267"/>
      <c r="K210" s="315"/>
    </row>
    <row r="211" s="1" customFormat="1" ht="15" customHeight="1">
      <c r="B211" s="333"/>
      <c r="C211" s="267"/>
      <c r="D211" s="267"/>
      <c r="E211" s="267"/>
      <c r="F211" s="290" t="s">
        <v>522</v>
      </c>
      <c r="G211" s="328"/>
      <c r="H211" s="319" t="s">
        <v>523</v>
      </c>
      <c r="I211" s="319"/>
      <c r="J211" s="319"/>
      <c r="K211" s="334"/>
    </row>
    <row r="212" s="1" customFormat="1" ht="15" customHeight="1">
      <c r="B212" s="333"/>
      <c r="C212" s="267"/>
      <c r="D212" s="267"/>
      <c r="E212" s="267"/>
      <c r="F212" s="290" t="s">
        <v>524</v>
      </c>
      <c r="G212" s="328"/>
      <c r="H212" s="319" t="s">
        <v>687</v>
      </c>
      <c r="I212" s="319"/>
      <c r="J212" s="319"/>
      <c r="K212" s="334"/>
    </row>
    <row r="213" s="1" customFormat="1" ht="15" customHeight="1">
      <c r="B213" s="333"/>
      <c r="C213" s="267"/>
      <c r="D213" s="267"/>
      <c r="E213" s="267"/>
      <c r="F213" s="290"/>
      <c r="G213" s="328"/>
      <c r="H213" s="319"/>
      <c r="I213" s="319"/>
      <c r="J213" s="319"/>
      <c r="K213" s="334"/>
    </row>
    <row r="214" s="1" customFormat="1" ht="15" customHeight="1">
      <c r="B214" s="333"/>
      <c r="C214" s="267" t="s">
        <v>649</v>
      </c>
      <c r="D214" s="267"/>
      <c r="E214" s="267"/>
      <c r="F214" s="290">
        <v>1</v>
      </c>
      <c r="G214" s="328"/>
      <c r="H214" s="319" t="s">
        <v>688</v>
      </c>
      <c r="I214" s="319"/>
      <c r="J214" s="319"/>
      <c r="K214" s="334"/>
    </row>
    <row r="215" s="1" customFormat="1" ht="15" customHeight="1">
      <c r="B215" s="333"/>
      <c r="C215" s="267"/>
      <c r="D215" s="267"/>
      <c r="E215" s="267"/>
      <c r="F215" s="290">
        <v>2</v>
      </c>
      <c r="G215" s="328"/>
      <c r="H215" s="319" t="s">
        <v>689</v>
      </c>
      <c r="I215" s="319"/>
      <c r="J215" s="319"/>
      <c r="K215" s="334"/>
    </row>
    <row r="216" s="1" customFormat="1" ht="15" customHeight="1">
      <c r="B216" s="333"/>
      <c r="C216" s="267"/>
      <c r="D216" s="267"/>
      <c r="E216" s="267"/>
      <c r="F216" s="290">
        <v>3</v>
      </c>
      <c r="G216" s="328"/>
      <c r="H216" s="319" t="s">
        <v>690</v>
      </c>
      <c r="I216" s="319"/>
      <c r="J216" s="319"/>
      <c r="K216" s="334"/>
    </row>
    <row r="217" s="1" customFormat="1" ht="15" customHeight="1">
      <c r="B217" s="333"/>
      <c r="C217" s="267"/>
      <c r="D217" s="267"/>
      <c r="E217" s="267"/>
      <c r="F217" s="290">
        <v>4</v>
      </c>
      <c r="G217" s="328"/>
      <c r="H217" s="319" t="s">
        <v>691</v>
      </c>
      <c r="I217" s="319"/>
      <c r="J217" s="319"/>
      <c r="K217" s="334"/>
    </row>
    <row r="218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x-PC\x</dc:creator>
  <cp:lastModifiedBy>x-PC\x</cp:lastModifiedBy>
  <dcterms:created xsi:type="dcterms:W3CDTF">2022-02-08T07:52:23Z</dcterms:created>
  <dcterms:modified xsi:type="dcterms:W3CDTF">2022-02-08T07:52:27Z</dcterms:modified>
</cp:coreProperties>
</file>